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10665" activeTab="1"/>
  </bookViews>
  <sheets>
    <sheet name="공종별집계표" sheetId="12" r:id="rId1"/>
    <sheet name="공종별내역서" sheetId="11" r:id="rId2"/>
    <sheet name="공량설정" sheetId="6" state="hidden" r:id="rId3"/>
    <sheet name="공량산출근거서_일위대가" sheetId="5" state="hidden" r:id="rId4"/>
    <sheet name="공량설정_일위대가" sheetId="4" state="hidden" r:id="rId5"/>
    <sheet name=" 공사설정 " sheetId="2" state="hidden" r:id="rId6"/>
  </sheets>
  <definedNames>
    <definedName name="_xlnm.Print_Area" localSheetId="3">공량산출근거서_일위대가!$A$1:$P$40</definedName>
    <definedName name="_xlnm.Print_Area" localSheetId="1">공종별내역서!$A$1:$M$159</definedName>
    <definedName name="_xlnm.Print_Area" localSheetId="0">공종별집계표!$A$1:$M$29</definedName>
    <definedName name="_xlnm.Print_Titles" localSheetId="3">공량산출근거서_일위대가!$1:$3</definedName>
    <definedName name="_xlnm.Print_Titles" localSheetId="1">공종별내역서!$1:$3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5" l="1"/>
  <c r="K40" i="5"/>
  <c r="M39" i="5"/>
  <c r="N39" i="5"/>
  <c r="V39" i="5"/>
  <c r="F37" i="5"/>
  <c r="K37" i="5"/>
  <c r="M36" i="5"/>
  <c r="N36" i="5" s="1"/>
  <c r="V36" i="5" s="1"/>
  <c r="F34" i="5"/>
  <c r="K34" i="5"/>
  <c r="M33" i="5"/>
  <c r="N33" i="5" s="1"/>
  <c r="V33" i="5" s="1"/>
  <c r="F31" i="5"/>
  <c r="K31" i="5"/>
  <c r="F30" i="5"/>
  <c r="K30" i="5"/>
  <c r="F29" i="5"/>
  <c r="K29" i="5"/>
  <c r="M28" i="5"/>
  <c r="N28" i="5"/>
  <c r="X28" i="5"/>
  <c r="M27" i="5"/>
  <c r="N27" i="5"/>
  <c r="V27" i="5"/>
  <c r="M26" i="5"/>
  <c r="N26" i="5" s="1"/>
  <c r="Z26" i="5" s="1"/>
  <c r="M25" i="5"/>
  <c r="N25" i="5" s="1"/>
  <c r="V25" i="5" s="1"/>
  <c r="M24" i="5"/>
  <c r="N24" i="5"/>
  <c r="V24" i="5" s="1"/>
  <c r="M23" i="5"/>
  <c r="N23" i="5"/>
  <c r="V23" i="5" s="1"/>
  <c r="M22" i="5"/>
  <c r="N22" i="5"/>
  <c r="V22" i="5" s="1"/>
  <c r="M21" i="5"/>
  <c r="N21" i="5"/>
  <c r="X21" i="5" s="1"/>
  <c r="M20" i="5"/>
  <c r="N20" i="5"/>
  <c r="X20" i="5" s="1"/>
  <c r="M19" i="5"/>
  <c r="N19" i="5" s="1"/>
  <c r="V19" i="5" s="1"/>
  <c r="F17" i="5"/>
  <c r="K17" i="5" s="1"/>
  <c r="F16" i="5"/>
  <c r="K16" i="5" s="1"/>
  <c r="F15" i="5"/>
  <c r="K15" i="5"/>
  <c r="M14" i="5"/>
  <c r="N14" i="5" s="1"/>
  <c r="X14" i="5" s="1"/>
  <c r="M13" i="5"/>
  <c r="N13" i="5"/>
  <c r="V13" i="5" s="1"/>
  <c r="M12" i="5"/>
  <c r="N12" i="5"/>
  <c r="Z12" i="5" s="1"/>
  <c r="M11" i="5"/>
  <c r="N11" i="5"/>
  <c r="V11" i="5"/>
  <c r="M10" i="5"/>
  <c r="N10" i="5"/>
  <c r="V10" i="5" s="1"/>
  <c r="M9" i="5"/>
  <c r="N9" i="5"/>
  <c r="V9" i="5" s="1"/>
  <c r="M8" i="5"/>
  <c r="N8" i="5"/>
  <c r="V8" i="5" s="1"/>
  <c r="M7" i="5"/>
  <c r="N7" i="5"/>
  <c r="X7" i="5" s="1"/>
  <c r="M6" i="5"/>
  <c r="N6" i="5" s="1"/>
  <c r="X6" i="5" s="1"/>
  <c r="M5" i="5"/>
  <c r="N5" i="5" s="1"/>
  <c r="V5" i="5" s="1"/>
  <c r="T11" i="12" l="1"/>
</calcChain>
</file>

<file path=xl/sharedStrings.xml><?xml version="1.0" encoding="utf-8"?>
<sst xmlns="http://schemas.openxmlformats.org/spreadsheetml/2006/main" count="1820" uniqueCount="465">
  <si>
    <t>공 종 별 집 계 표</t>
  </si>
  <si>
    <t>[ 경상북도 청소년수련원 건축물 내진보강 및 리모델링 전기공사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</si>
  <si>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</si>
  <si>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</si>
  <si>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</si>
  <si>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</si>
  <si>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</si>
  <si>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</si>
  <si>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</si>
  <si>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</si>
  <si>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</si>
  <si>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</si>
  <si>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</si>
  <si>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</si>
  <si>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</si>
  <si>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</si>
  <si>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</si>
  <si>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</si>
  <si>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</si>
  <si>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</si>
  <si>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</si>
  <si>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</si>
  <si>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</si>
  <si>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</si>
  <si>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</si>
  <si>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</si>
  <si>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</si>
  <si>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</si>
  <si>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</si>
  <si>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</si>
  <si>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</si>
  <si>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</si>
  <si>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</si>
  <si>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</si>
  <si>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</si>
  <si>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</si>
  <si>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</si>
  <si>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</si>
  <si>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</si>
  <si>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</si>
  <si>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</si>
  <si>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</si>
  <si>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</si>
  <si>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</si>
  <si>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</si>
  <si>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</si>
  <si>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</si>
  <si>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</si>
  <si>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</si>
  <si>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</si>
  <si>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</si>
  <si>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경상북도 청소년수련원 건축물 내진보강 및 리모델링 전기공사</t>
  </si>
  <si>
    <t/>
  </si>
  <si>
    <t>01</t>
  </si>
  <si>
    <t>0101  전력간선공사</t>
  </si>
  <si>
    <t>0101</t>
  </si>
  <si>
    <t>전력케이블(0.6/1kV)</t>
  </si>
  <si>
    <t>F-CV, 1C×70㎟</t>
  </si>
  <si>
    <t>m</t>
  </si>
  <si>
    <t>57F5E1902F78A8B8A9B174151D7E361BB636A6</t>
  </si>
  <si>
    <t>F</t>
  </si>
  <si>
    <t>T</t>
  </si>
  <si>
    <t>010157F5E1902F78A8B8A9B174151D7E361BB636A6</t>
  </si>
  <si>
    <t>F-CV, 2C×6㎟</t>
  </si>
  <si>
    <t>57F5E1902F78A8B8A9B174151D7E361BB7C610</t>
  </si>
  <si>
    <t>010157F5E1902F78A8B8A9B174151D7E361BB7C610</t>
  </si>
  <si>
    <t>난연성 비닐절연 접지용전선</t>
  </si>
  <si>
    <t>F-GV, 6㎟</t>
  </si>
  <si>
    <t>57F5E1902F78A888D5DD62F52C5E36C578662C</t>
  </si>
  <si>
    <t>010157F5E1902F78A888D5DD62F52C5E36C578662C</t>
  </si>
  <si>
    <t>잡재료비</t>
  </si>
  <si>
    <t>배관배선의 2%</t>
  </si>
  <si>
    <t>식</t>
  </si>
  <si>
    <t>51D43193B32AC458724FECB581231</t>
  </si>
  <si>
    <t>010151D43193B32AC458724FECB581231</t>
  </si>
  <si>
    <t>러그단자</t>
  </si>
  <si>
    <t>동관단자, 1 HOLE, 70 ㎟</t>
  </si>
  <si>
    <t>개</t>
  </si>
  <si>
    <t>57EB819A141064A855BB1F957C8F350A013052</t>
  </si>
  <si>
    <t>010157EB819A141064A855BB1F957C8F350A013052</t>
  </si>
  <si>
    <t>배선용차단기</t>
  </si>
  <si>
    <t>MCCB 2P 50AF</t>
  </si>
  <si>
    <t>57EB819A14106488A8E268D5B4DD3AAAD6CF0B</t>
  </si>
  <si>
    <t>010157EB819A14106488A8E268D5B4DD3AAAD6CF0B</t>
  </si>
  <si>
    <t>MCCB 4P 225AF</t>
  </si>
  <si>
    <t>57EB819A14106488A8E268D5B4DD3AAAD7EEC7</t>
  </si>
  <si>
    <t>010157EB819A14106488A8E268D5B4DD3AAAD7EEC7</t>
  </si>
  <si>
    <t>누전차단기</t>
  </si>
  <si>
    <t>ELB 2P 30AF</t>
  </si>
  <si>
    <t>57EB819A14106488A8E0BFE51C49337EB30AC4</t>
  </si>
  <si>
    <t>010157EB819A14106488A8E0BFE51C49337EB30AC4</t>
  </si>
  <si>
    <t>화장실 및 생활실 분전반(세대분전반)</t>
  </si>
  <si>
    <t>52AF(MAIN)  BS32 x4EA</t>
  </si>
  <si>
    <t>대</t>
  </si>
  <si>
    <t>57EB819A14106488A8E269E5345F3967C1A21C</t>
  </si>
  <si>
    <t>010157EB819A14106488A8E269E5345F3967C1A21C</t>
  </si>
  <si>
    <t>분전반(노출-연강)</t>
  </si>
  <si>
    <t>Pnl LP-2</t>
  </si>
  <si>
    <t>면</t>
  </si>
  <si>
    <t>5086019D65F770F8753441B5A6CC3F</t>
  </si>
  <si>
    <t>01015086019D65F770F8753441B5A6CC3F</t>
  </si>
  <si>
    <t>Pnl LP-3</t>
  </si>
  <si>
    <t>5086019D65F770F8753441B5A6CC3C</t>
  </si>
  <si>
    <t>01015086019D65F770F8753441B5A6CC3C</t>
  </si>
  <si>
    <t>철거</t>
  </si>
  <si>
    <t>분전반</t>
  </si>
  <si>
    <t>5086019D5B151778F27A7525693138</t>
  </si>
  <si>
    <t>01015086019D5B151778F27A7525693138</t>
  </si>
  <si>
    <t>차단기 MCCB 4P 100AF</t>
  </si>
  <si>
    <t>5086019D5B151778F27A752569313A</t>
  </si>
  <si>
    <t>01015086019D5B151778F27A752569313A</t>
  </si>
  <si>
    <t>배관용 구멍뚫기,두께200mm이하</t>
  </si>
  <si>
    <t>D50mm</t>
  </si>
  <si>
    <t>개소</t>
  </si>
  <si>
    <t>5086019D65F770C8A04E4E5599DB35</t>
  </si>
  <si>
    <t>01015086019D65F770C8A04E4E5599DB35</t>
  </si>
  <si>
    <t>보통인부</t>
  </si>
  <si>
    <t>일반공사 직종</t>
  </si>
  <si>
    <t>인</t>
  </si>
  <si>
    <t>501E6193D00085D8DAD7BC55FB0E3B40FAC9D4</t>
  </si>
  <si>
    <t>0101501E6193D00085D8DAD7BC55FB0E3B40FAC9D4</t>
  </si>
  <si>
    <t>내선전공</t>
  </si>
  <si>
    <t>501E6193D00085D8DAD7BC55FB0E3B40FACE52</t>
  </si>
  <si>
    <t>0101501E6193D00085D8DAD7BC55FB0E3B40FACE52</t>
  </si>
  <si>
    <t>저압케이블전공</t>
  </si>
  <si>
    <t>501E6193D00085D8DAD7BC55FB0E3B40FACE5F</t>
  </si>
  <si>
    <t>0101501E6193D00085D8DAD7BC55FB0E3B40FACE5F</t>
  </si>
  <si>
    <t>공구손료</t>
  </si>
  <si>
    <t>인력품의 3%</t>
  </si>
  <si>
    <t>51D43193B32AC458724FECB581132</t>
  </si>
  <si>
    <t>010151D43193B32AC458724FECB581132</t>
  </si>
  <si>
    <t>[ 합           계 ]</t>
  </si>
  <si>
    <t>TOTAL</t>
  </si>
  <si>
    <t>0102  CABLE TRAY 설치공사</t>
  </si>
  <si>
    <t>0102</t>
  </si>
  <si>
    <t>케이블트레이</t>
  </si>
  <si>
    <t>Straight, 스틸, 300×100×t2.3mm</t>
  </si>
  <si>
    <t>57EB819A14061F5898A2B5F57A243A6840B881</t>
  </si>
  <si>
    <t>010257EB819A14061F5898A2B5F57A243A6840B881</t>
  </si>
  <si>
    <t>케이블트레이부속품</t>
  </si>
  <si>
    <t>Hor. tee, 스틸, 300×100×t2.3mm</t>
  </si>
  <si>
    <t>57EB819A14061F5898A35C651F483DC13998E8</t>
  </si>
  <si>
    <t>010257EB819A14061F5898A35C651F483DC13998E8</t>
  </si>
  <si>
    <t>Joint connector, 아연도, 100×t2.3mm</t>
  </si>
  <si>
    <t>57EB819A14061F5898A35C651F483DC138F8AD</t>
  </si>
  <si>
    <t>010257EB819A14061F5898A35C651F483DC138F8AD</t>
  </si>
  <si>
    <t>Shank bolt and nut, 스테인리스</t>
  </si>
  <si>
    <t>57EB819A14061F5898A35C651F483DC138FB78</t>
  </si>
  <si>
    <t>010257EB819A14061F5898A35C651F483DC138FB78</t>
  </si>
  <si>
    <t>Bonding jumper, 38(35)㎟</t>
  </si>
  <si>
    <t>57EB819A14061F5898A35C651F483DC138FB7D</t>
  </si>
  <si>
    <t>010257EB819A14061F5898A35C651F483DC138FB7D</t>
  </si>
  <si>
    <t>찬넬스프링 nut, 아연도</t>
  </si>
  <si>
    <t>57EB819A14061F5898A35C651F483DC138FB7F</t>
  </si>
  <si>
    <t>010257EB819A14061F5898A35C651F483DC138FB7F</t>
  </si>
  <si>
    <t>트레이및관로재부속품</t>
  </si>
  <si>
    <t>U Channel, 41×41×t2.6mm</t>
  </si>
  <si>
    <t>57EB819A14061F5898A35C651F483DC138FB71</t>
  </si>
  <si>
    <t>010257EB819A14061F5898A35C651F483DC138FB71</t>
  </si>
  <si>
    <t>Thread Rod(M10), Steel</t>
  </si>
  <si>
    <t>57EB819A14061F5898A35C65824A301AD339E7</t>
  </si>
  <si>
    <t>010257EB819A14061F5898A35C65824A301AD339E7</t>
  </si>
  <si>
    <t>스트롱앵커(M10), 아연도</t>
  </si>
  <si>
    <t>57EB819A14061F5898A35C65824A301AD339E5</t>
  </si>
  <si>
    <t>010257EB819A14061F5898A35C65824A301AD339E5</t>
  </si>
  <si>
    <t>F-GV, 35㎟</t>
  </si>
  <si>
    <t>57F5E1902F78A888D5DD62F52C5E36C5797678</t>
  </si>
  <si>
    <t>010257F5E1902F78A888D5DD62F52C5E36C5797678</t>
  </si>
  <si>
    <t>010251D43193B32AC458724FECB581231</t>
  </si>
  <si>
    <t>0102501E6193D00085D8DAD7BC55FB0E3B40FACE52</t>
  </si>
  <si>
    <t>010251D43193B32AC458724FECB581132</t>
  </si>
  <si>
    <t>0103  전열설비공사</t>
  </si>
  <si>
    <t>0103</t>
  </si>
  <si>
    <t>합성수지제가요전선관</t>
  </si>
  <si>
    <t>CD(난연) 16mm</t>
  </si>
  <si>
    <t>57EB819A14061F5898A088853FB73933EEF10F</t>
  </si>
  <si>
    <t>010357EB819A14061F5898A088853FB73933EEF10F</t>
  </si>
  <si>
    <t>CD(난연) 22mm</t>
  </si>
  <si>
    <t>57EB819A14061F5898A088853FB73933EEF10E</t>
  </si>
  <si>
    <t>010357EB819A14061F5898A088853FB73933EEF10E</t>
  </si>
  <si>
    <t>CD(난연) 28mm</t>
  </si>
  <si>
    <t>57EB819A14061F5898A088853FB73933EEF10D</t>
  </si>
  <si>
    <t>010357EB819A14061F5898A088853FB73933EEF10D</t>
  </si>
  <si>
    <t>전선관부속품비</t>
  </si>
  <si>
    <t>전선관의 15%</t>
  </si>
  <si>
    <t>010351D43193B32AC458724FECB581033</t>
  </si>
  <si>
    <t>450/750V 저독성난연가교폴리올레핀절연전선</t>
  </si>
  <si>
    <t>HFIX, 2.25㎜(4㎟)</t>
  </si>
  <si>
    <t>57F5E1902F78A8B8A9B1741539E33447A636C2</t>
  </si>
  <si>
    <t>010357F5E1902F78A8B8A9B1741539E33447A636C2</t>
  </si>
  <si>
    <t>HFIX(E), 2.25㎜(4㎟)</t>
  </si>
  <si>
    <t>57F5E1902F78A8B8A9B1741539E334484F69E4</t>
  </si>
  <si>
    <t>010357F5E1902F78A8B8A9B1741539E334484F69E4</t>
  </si>
  <si>
    <t>010351D43193B32AC458724FECB581231</t>
  </si>
  <si>
    <t>아웃렛박스</t>
  </si>
  <si>
    <t>8각, 54mm</t>
  </si>
  <si>
    <t>57EB819A141064D82BCDB8E58EA536C30FB0D9</t>
  </si>
  <si>
    <t>010357EB819A141064D82BCDB8E58EA536C30FB0D9</t>
  </si>
  <si>
    <t>아웃렛박스-커버</t>
  </si>
  <si>
    <t>8각, 평</t>
  </si>
  <si>
    <t>57EB819A141064D82BCDBBB5D6E335AE80AC7D</t>
  </si>
  <si>
    <t>010357EB819A141064D82BCDBBB5D6E335AE80AC7D</t>
  </si>
  <si>
    <t>스위치박스</t>
  </si>
  <si>
    <t>1개용, 54mm</t>
  </si>
  <si>
    <t>57EB819A141064D82BC3B765944A32933EC734</t>
  </si>
  <si>
    <t>010357EB819A141064D82BC3B765944A32933EC734</t>
  </si>
  <si>
    <t>2개용, 54mm</t>
  </si>
  <si>
    <t>57EB819A141064D82BC3B765944A32933EC8C2</t>
  </si>
  <si>
    <t>010357EB819A141064D82BC3B765944A32933EC8C2</t>
  </si>
  <si>
    <t>박스커버</t>
  </si>
  <si>
    <t>4각, 평(기존박스마감)</t>
  </si>
  <si>
    <t>57EB819A141064D82BCDBBB5D6E335AE80AC79</t>
  </si>
  <si>
    <t>010357EB819A141064D82BCDBBB5D6E335AE80AC79</t>
  </si>
  <si>
    <t>2개용S/W, 오목</t>
  </si>
  <si>
    <t>57EB819A141064D82BCDBBB5D6E335AE80AC75</t>
  </si>
  <si>
    <t>010357EB819A141064D82BCDBBB5D6E335AE80AC75</t>
  </si>
  <si>
    <t>콘센트(매입방우형)</t>
  </si>
  <si>
    <t>1구, 15A, 250V, 접지</t>
  </si>
  <si>
    <t>57EB819A141064A856464B55EEA93DB308E433</t>
  </si>
  <si>
    <t>010357EB819A141064A856464B55EEA93DB308E433</t>
  </si>
  <si>
    <t>2구, 15A, 250V, 접지</t>
  </si>
  <si>
    <t>57EB819A141064A856464B55EEA93DB308E43C</t>
  </si>
  <si>
    <t>010357EB819A141064A856464B55EEA93DB308E43C</t>
  </si>
  <si>
    <t>콘센트(매입)</t>
  </si>
  <si>
    <t>57EB819A141064A856464B55FF0E3E2978F228</t>
  </si>
  <si>
    <t>010357EB819A141064A856464B55FF0E3E2978F228</t>
  </si>
  <si>
    <t>콘센트, 접지1~2구</t>
  </si>
  <si>
    <t>5086019D5B151778F27A75257BA233</t>
  </si>
  <si>
    <t>01035086019D5B151778F27A75257BA233</t>
  </si>
  <si>
    <t>배관용 홈파기</t>
  </si>
  <si>
    <t>22mm이하, 미장포함</t>
  </si>
  <si>
    <t>M</t>
  </si>
  <si>
    <t>5086019D65F770C8A04F54A54ECA32</t>
  </si>
  <si>
    <t>01035086019D65F770C8A04F54A54ECA32</t>
  </si>
  <si>
    <t>0103501E6193D00085D8DAD7BC55FB0E3B40FACE52</t>
  </si>
  <si>
    <t>51D43193B32AC458724FECB581033</t>
  </si>
  <si>
    <t>010351D43193B32AC458724FECB581132</t>
  </si>
  <si>
    <t>0104  전등설비공사</t>
  </si>
  <si>
    <t>0104</t>
  </si>
  <si>
    <t>010457EB819A14061F5898A088853FB73933EEF10F</t>
  </si>
  <si>
    <t>010457EB819A14061F5898A088853FB73933EEF10E</t>
  </si>
  <si>
    <t>010451D43193B32AC458724FECB581033</t>
  </si>
  <si>
    <t>HFIX, 1.78㎜(2.5㎟)</t>
  </si>
  <si>
    <t>57F5E1902F78A8B8A9B1741539E33447A636CD</t>
  </si>
  <si>
    <t>010457F5E1902F78A8B8A9B1741539E33447A636CD</t>
  </si>
  <si>
    <t>HFIX(E), 1.78㎜(2.5㎟)</t>
  </si>
  <si>
    <t>57F5E1902F78A8B8A9B1741539E334484F69EB</t>
  </si>
  <si>
    <t>010457F5E1902F78A8B8A9B1741539E334484F69EB</t>
  </si>
  <si>
    <t>010451D43193B32AC458724FECB581231</t>
  </si>
  <si>
    <t>1종금속제가요전선관</t>
  </si>
  <si>
    <t>16mm, 비방수</t>
  </si>
  <si>
    <t>57EB819A14061F5898A08B5575B836F6A92F7A</t>
  </si>
  <si>
    <t>010457EB819A14061F5898A08B5575B836F6A92F7A</t>
  </si>
  <si>
    <t>1종금속제가요전선관-부속품</t>
  </si>
  <si>
    <t>박스커넥터, 16mm, 비방수</t>
  </si>
  <si>
    <t>57EB819A14061F5898A08B5575B836F6A92D49</t>
  </si>
  <si>
    <t>010457EB819A14061F5898A08B5575B836F6A92D49</t>
  </si>
  <si>
    <t>010457EB819A141064D82BCDB8E58EA536C30FB0D9</t>
  </si>
  <si>
    <t>4각, 54mm</t>
  </si>
  <si>
    <t>57EB819A141064D82BCDB8E58EA536C30FB0DA</t>
  </si>
  <si>
    <t>010457EB819A141064D82BCDB8E58EA536C30FB0DA</t>
  </si>
  <si>
    <t>010457EB819A141064D82BCDBBB5D6E335AE80AC7D</t>
  </si>
  <si>
    <t>4각, 평</t>
  </si>
  <si>
    <t>57EB819A141064D82BCDBBB5D6E335AE80AC7E</t>
  </si>
  <si>
    <t>010457EB819A141064D82BCDBBB5D6E335AE80AC7E</t>
  </si>
  <si>
    <t>010457EB819A141064D82BC3B765944A32933EC734</t>
  </si>
  <si>
    <t>010457EB819A141064D82BC3B765944A32933EC8C2</t>
  </si>
  <si>
    <t>단로 스위치</t>
  </si>
  <si>
    <t>와이드 1로스위치, 1구</t>
  </si>
  <si>
    <t>57EB819A1410E8D8E672FD75EFDE3D043ACCD8</t>
  </si>
  <si>
    <t>010457EB819A1410E8D8E672FD75EFDE3D043ACCD8</t>
  </si>
  <si>
    <t>와이드 1로스위치, 2구</t>
  </si>
  <si>
    <t>57EB819A1410E8D8E672FD75EFDE3D043ACCD7</t>
  </si>
  <si>
    <t>010457EB819A1410E8D8E672FD75EFDE3D043ACCD7</t>
  </si>
  <si>
    <t>와이드 1로스위치, 3구</t>
  </si>
  <si>
    <t>57EB819A1410E8D8E672FD75EFDE3D043ACCD6</t>
  </si>
  <si>
    <t>010457EB819A1410E8D8E672FD75EFDE3D043ACCD6</t>
  </si>
  <si>
    <t>와이드 1로스위치, 4구</t>
  </si>
  <si>
    <t>57EB819A1410E8D8E672FC556CE237A830E25E</t>
  </si>
  <si>
    <t>010457EB819A1410E8D8E672FC556CE237A830E25E</t>
  </si>
  <si>
    <t>조명기구 신설 및 재설치</t>
  </si>
  <si>
    <t>사급자재</t>
  </si>
  <si>
    <t>5086019A73A0A2B8C1219AA504C4302BE2DB52</t>
  </si>
  <si>
    <t>01045086019A73A0A2B8C1219AA504C4302BE2DB52</t>
  </si>
  <si>
    <t>0104501E6193D00085D8DAD7BC55FB0E3B40FACE52</t>
  </si>
  <si>
    <t>010451D43193B32AC458724FECB581132</t>
  </si>
  <si>
    <t>0105  난방설비공사</t>
  </si>
  <si>
    <t>0105</t>
  </si>
  <si>
    <t>010557EB819A14061F5898A088853FB73933EEF10F</t>
  </si>
  <si>
    <t>010557EB819A14061F5898A088853FB73933EEF10E</t>
  </si>
  <si>
    <t>010557EB819A14061F5898A088853FB73933EEF10D</t>
  </si>
  <si>
    <t>010551D43193B32AC458724FECB581033</t>
  </si>
  <si>
    <t>010557F5E1902F78A8B8A9B1741539E33447A636C2</t>
  </si>
  <si>
    <t>010557F5E1902F78A8B8A9B1741539E334484F69E4</t>
  </si>
  <si>
    <t>제어케이블</t>
  </si>
  <si>
    <t>TFR-CVV, 2C×2.5㎟</t>
  </si>
  <si>
    <t>57F5E1902F78A8B8AB6603654173337384FDDB</t>
  </si>
  <si>
    <t>010557F5E1902F78A8B8AB6603654173337384FDDB</t>
  </si>
  <si>
    <t>010551D43193B32AC458724FECB581231</t>
  </si>
  <si>
    <t>010557EB819A141064D82BCDB8E58EA536C30FB0D9</t>
  </si>
  <si>
    <t>010557EB819A141064D82BCDBBB5D6E335AE80AC7D</t>
  </si>
  <si>
    <t>010557EB819A141064D82BC3B765944A32933EC8C2</t>
  </si>
  <si>
    <t>010557EB819A14106488A8E0BFE51C49337EB30AC4</t>
  </si>
  <si>
    <t>0105501E6193D00085D8DAD7BC55FB0E3B40FACE52</t>
  </si>
  <si>
    <t>0105501E6193D00085D8DAD7BC55FB0E3B40FACE5F</t>
  </si>
  <si>
    <t>010551D43193B32AC458724FECB581132</t>
  </si>
  <si>
    <t>0106  사급자재</t>
  </si>
  <si>
    <t>0106</t>
  </si>
  <si>
    <t>6</t>
  </si>
  <si>
    <t>01065086019A73A0A2B8C1219AA504C4302BE2DB52</t>
  </si>
  <si>
    <t>코  드</t>
  </si>
  <si>
    <t>번  호</t>
  </si>
  <si>
    <t>할증</t>
  </si>
  <si>
    <t>일위대가</t>
  </si>
  <si>
    <t>800×1800 ,노출연강</t>
  </si>
  <si>
    <t>57EB819A141064F8D858BF95B891301517E82C</t>
  </si>
  <si>
    <t>5086019D65F770F8753441B5A6CC3F57EB819A141064F8D858BF95B891301517E82C</t>
  </si>
  <si>
    <t>배전반-부속품</t>
  </si>
  <si>
    <t>Door Handle, Flush Type</t>
  </si>
  <si>
    <t>57EB819A141064F8D85A6995C61C3E9BAC8647</t>
  </si>
  <si>
    <t>5086019D65F770F8753441B5A6CC3F57EB819A141064F8D85A6995C61C3E9BAC8647</t>
  </si>
  <si>
    <t>Name Plate, 아크릴</t>
  </si>
  <si>
    <t>57EB819A141064F8D85A6995C61C3E9BAC8907</t>
  </si>
  <si>
    <t>5086019D65F770F8753441B5A6CC3F57EB819A141064F8D85A6995C61C3E9BAC8907</t>
  </si>
  <si>
    <t>5086019D65F770F8753441B5A6CC3F57EB819A14106488A8E268D5B4DD3AAAD7EEC7</t>
  </si>
  <si>
    <t>MCCB 4P 50AF</t>
  </si>
  <si>
    <t>57EB819A14106488A8E268D5B4DD3AAAD7EEC4</t>
  </si>
  <si>
    <t>5086019D65F770F8753441B5A6CC3F57EB819A14106488A8E268D5B4DD3AAAD7EEC4</t>
  </si>
  <si>
    <t>5086019D65F770F8753441B5A6CC3F57EB819A14106488A8E268D5B4DD3AAAD6CF0B</t>
  </si>
  <si>
    <t>5086019D65F770F8753441B5A6CC3F57EB819A14106488A8E0BFE51C49337EB30AC4</t>
  </si>
  <si>
    <t>모선접속바, 3.0×25mm</t>
  </si>
  <si>
    <t>57EB819A141064A855BC21056E1D370768329F</t>
  </si>
  <si>
    <t>5086019D65F770F8753441B5A6CC3F57EB819A141064A855BC21056E1D370768329F</t>
  </si>
  <si>
    <t>ET</t>
  </si>
  <si>
    <t>57EB819A141064F8D85A6995C61C3E9BAC8646</t>
  </si>
  <si>
    <t>5086019D65F770F8753441B5A6CC3F57EB819A141064F8D85A6995C61C3E9BAC8646</t>
  </si>
  <si>
    <t>5086019D65F770F8753441B5A6CC3F501E6193D00085D8DAD7BC55FB0E3B40FACE52</t>
  </si>
  <si>
    <t>5086019D65F770F8753441B5A6CC3F501E6193D00085D8DAD7BC55FB0E3B40FAC9D4</t>
  </si>
  <si>
    <t>5086019D65F770F8753441B5A6CC3C57EB819A141064F8D858BF95B891301517E82C</t>
  </si>
  <si>
    <t>5086019D65F770F8753441B5A6CC3C57EB819A141064F8D85A6995C61C3E9BAC8647</t>
  </si>
  <si>
    <t>5086019D65F770F8753441B5A6CC3C57EB819A141064F8D85A6995C61C3E9BAC8907</t>
  </si>
  <si>
    <t>5086019D65F770F8753441B5A6CC3C57EB819A14106488A8E268D5B4DD3AAAD7EEC7</t>
  </si>
  <si>
    <t>5086019D65F770F8753441B5A6CC3C57EB819A14106488A8E268D5B4DD3AAAD7EEC4</t>
  </si>
  <si>
    <t>5086019D65F770F8753441B5A6CC3C57EB819A14106488A8E268D5B4DD3AAAD6CF0B</t>
  </si>
  <si>
    <t>5086019D65F770F8753441B5A6CC3C57EB819A14106488A8E0BFE51C49337EB30AC4</t>
  </si>
  <si>
    <t>5086019D65F770F8753441B5A6CC3C57EB819A141064A855BC21056E1D370768329F</t>
  </si>
  <si>
    <t>5086019D65F770F8753441B5A6CC3C57EB819A141064F8D85A6995C61C3E9BAC8646</t>
  </si>
  <si>
    <t>5086019D65F770F8753441B5A6CC3C501E6193D00085D8DAD7BC55FB0E3B40FACE52</t>
  </si>
  <si>
    <t>5086019D65F770F8753441B5A6CC3C501E6193D00085D8DAD7BC55FB0E3B40FAC9D4</t>
  </si>
  <si>
    <t>5086019A73854788B93D7335078F3851AE252F</t>
  </si>
  <si>
    <t>5086019D5B151778F27A75256931385086019A73854788B93D7335078F3851AE252F</t>
  </si>
  <si>
    <t>5086019D5B151778F27A7525693138501E6193D00085D8DAD7BC55FB0E3B40FACE52</t>
  </si>
  <si>
    <t>차단기, 4P 100AF</t>
  </si>
  <si>
    <t>5086019A738547F8E997C4A5327739DD149338</t>
  </si>
  <si>
    <t>5086019D5B151778F27A752569313A5086019A738547F8E997C4A5327739DD149338</t>
  </si>
  <si>
    <t>5086019D5B151778F27A752569313A501E6193D00085D8DAD7BC55FB0E3B40FACE52</t>
  </si>
  <si>
    <t>5086019D65F770C8A04E4E5599DB35501E6193D00085D8DAD7BC55FB0E3B40FAC9D5</t>
  </si>
  <si>
    <t>콘센트, 접지1구,2구</t>
  </si>
  <si>
    <t>5086019A738547D83A5653D55F853F9D3FA166</t>
  </si>
  <si>
    <t>5086019D5B151778F27A75257BA2335086019A738547D83A5653D55F853F9D3FA166</t>
  </si>
  <si>
    <t>5086019D5B151778F27A75257BA233501E6193D00085D8DAD7BC55FB0E3B40FACE52</t>
  </si>
  <si>
    <t>50C87198983DFAB8F2EFAD35CC733C</t>
  </si>
  <si>
    <t>5086019D65F770C8A04F54A54ECA32501E6193D00085D8DAD7BC55FB0E3B40FAC9D4</t>
  </si>
  <si>
    <t>50C87198983DFAB8F2EFAD35CC733C501E6193D00085D8DAD7BC55FB0E3B40FACB84</t>
  </si>
  <si>
    <t>50C87198983DFAB8F2EFAD35CC733C501E6193D00085D8DAD7BC55FB0E3B40FAC9D4</t>
  </si>
  <si>
    <t>조달청가격</t>
  </si>
  <si>
    <t>조사가격1</t>
  </si>
  <si>
    <t>유통물가</t>
  </si>
  <si>
    <t>거래가격</t>
  </si>
  <si>
    <t>조사가격2</t>
  </si>
  <si>
    <t>노임 1</t>
  </si>
  <si>
    <t>노임 4</t>
  </si>
  <si>
    <t>공종명</t>
  </si>
  <si>
    <t>적용율(%)</t>
  </si>
  <si>
    <t>소수점이하자릿수</t>
  </si>
  <si>
    <t xml:space="preserve">      일반공사 직종</t>
  </si>
  <si>
    <t>공 량 산 출 근 거 서</t>
  </si>
  <si>
    <t>품 셈 목 록</t>
  </si>
  <si>
    <t>수  량</t>
  </si>
  <si>
    <t>노임할증-1</t>
  </si>
  <si>
    <t>노임할증-2</t>
  </si>
  <si>
    <t>노임할증-3</t>
  </si>
  <si>
    <t>내역수량</t>
  </si>
  <si>
    <t>직  종  명</t>
  </si>
  <si>
    <t>공  량</t>
  </si>
  <si>
    <t>계</t>
  </si>
  <si>
    <t>비    고</t>
  </si>
  <si>
    <t>-</t>
  </si>
  <si>
    <t>전기품셈 5-19</t>
  </si>
  <si>
    <t>0.182*1</t>
  </si>
  <si>
    <t>0.611*1</t>
  </si>
  <si>
    <t>품셈 5-19</t>
  </si>
  <si>
    <t>0.133*1</t>
  </si>
  <si>
    <t>노임 109</t>
  </si>
  <si>
    <t>501E6193D00085D8DAD3C1D5481535F92626E3</t>
  </si>
  <si>
    <t>품셈 5-23</t>
  </si>
  <si>
    <t>0.08*1</t>
  </si>
  <si>
    <t>일위대가 코드</t>
  </si>
  <si>
    <t>분전반(노출-연강)  Pnl LP-2  (호표 1)</t>
  </si>
  <si>
    <t>분전반(노출-연강)  Pnl LP-3  (호표 2)</t>
  </si>
  <si>
    <t>철거  분전반  (호표 3)</t>
  </si>
  <si>
    <t>철거  차단기 MCCB 4P 100AF  (호표 4)</t>
  </si>
  <si>
    <t>배관용 구멍뚫기,두께200mm이하  D50mm  (호표 5)</t>
  </si>
  <si>
    <t>철거  콘센트, 접지1~2구  (호표 6)</t>
  </si>
  <si>
    <t>배관용 홈파기  22mm이하, 미장포함  (호표 7)</t>
  </si>
  <si>
    <t>시멘트모르타르바름  내벽  (호표 8)</t>
  </si>
  <si>
    <t>일위대가목록+자재</t>
  </si>
  <si>
    <t>분전반(노출-연강)  Pnl LP-2  면  (호표 1)</t>
  </si>
  <si>
    <t>품셈 5-4</t>
  </si>
  <si>
    <t>0.95*1</t>
  </si>
  <si>
    <t>0.338*1</t>
  </si>
  <si>
    <t>품셈 3-21</t>
  </si>
  <si>
    <t>0.06*1</t>
  </si>
  <si>
    <t>5086019D65F770F8753441B5A6CC3F501E6193D00085D8DAD3C1D5481535F92626E3</t>
  </si>
  <si>
    <t>분전반(노출-연강)  Pnl LP-3  면  (호표 2)</t>
  </si>
  <si>
    <t>5086019D65F770F8753441B5A6CC3C501E6193D00085D8DAD3C1D5481535F92626E3</t>
  </si>
  <si>
    <t>철거  분전반  면  (호표 3)</t>
  </si>
  <si>
    <t>0.66*1 * 30%</t>
  </si>
  <si>
    <t>철거  차단기 MCCB 4P 100AF  면  (호표 4)</t>
  </si>
  <si>
    <t>0.468*1 * 30%</t>
  </si>
  <si>
    <t>철거  콘센트, 접지1~2구  개  (호표 6)</t>
  </si>
  <si>
    <t>0.08*1 * 30%</t>
  </si>
  <si>
    <t>A3</t>
  </si>
  <si>
    <t>DM</t>
  </si>
  <si>
    <t>사  급  자  재</t>
  </si>
  <si>
    <t>이 Sheet는 수정하지 마십시요</t>
  </si>
  <si>
    <t>공사구분</t>
  </si>
  <si>
    <t>D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</si>
  <si>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</si>
  <si>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</si>
  <si>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</si>
  <si>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</si>
  <si>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</si>
  <si>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</si>
  <si>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</si>
  <si>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C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</si>
  <si>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</si>
  <si>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</si>
  <si>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</si>
  <si>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</si>
  <si>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</si>
  <si>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</si>
  <si>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</si>
  <si>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</si>
  <si>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</si>
  <si>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</si>
  <si>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A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</si>
  <si>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</si>
  <si>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</si>
  <si>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</si>
  <si>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</si>
  <si>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</si>
  <si>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코드</t>
  </si>
  <si>
    <t>공종구분명</t>
  </si>
  <si>
    <t>원가비목코드</t>
  </si>
  <si>
    <t>작 업 부 산 물</t>
  </si>
  <si>
    <t>운    반    비</t>
  </si>
  <si>
    <t>C1</t>
  </si>
  <si>
    <t>도급자관급자재비</t>
  </si>
  <si>
    <t>DJ</t>
  </si>
  <si>
    <t>관급자관급자재비</t>
  </si>
  <si>
    <t>DK</t>
  </si>
  <si>
    <t>한 전 공 사 비</t>
  </si>
  <si>
    <t>DL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</si>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</sst>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quotePrefix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0" fillId="0" borderId="2" xfId="0" quotePrefix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" xfId="0" quotePrefix="1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opLeftCell="A10" workbookViewId="0">
      <selection activeCell="B44" sqref="B44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20" ht="30" customHeight="1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0" ht="30" customHeight="1" x14ac:dyDescent="0.3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/>
      <c r="G3" s="16" t="s">
        <v>9</v>
      </c>
      <c r="H3" s="16"/>
      <c r="I3" s="16" t="s">
        <v>10</v>
      </c>
      <c r="J3" s="16"/>
      <c r="K3" s="16" t="s">
        <v>11</v>
      </c>
      <c r="L3" s="16"/>
      <c r="M3" s="16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</row>
    <row r="4" spans="1:20" ht="30" customHeight="1" x14ac:dyDescent="0.3">
      <c r="A4" s="17"/>
      <c r="B4" s="17"/>
      <c r="C4" s="17"/>
      <c r="D4" s="17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17"/>
      <c r="N4" s="15"/>
      <c r="O4" s="15"/>
      <c r="P4" s="15"/>
      <c r="Q4" s="15"/>
      <c r="R4" s="15"/>
      <c r="S4" s="15"/>
      <c r="T4" s="15"/>
    </row>
    <row r="5" spans="1:20" ht="30" customHeight="1" x14ac:dyDescent="0.3">
      <c r="A5" s="8" t="s">
        <v>51</v>
      </c>
      <c r="B5" s="8" t="s">
        <v>52</v>
      </c>
      <c r="C5" s="8" t="s">
        <v>52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/>
      <c r="N5" s="5" t="s">
        <v>53</v>
      </c>
      <c r="O5" s="5" t="s">
        <v>52</v>
      </c>
      <c r="P5" s="5" t="s">
        <v>52</v>
      </c>
      <c r="Q5" s="5" t="s">
        <v>52</v>
      </c>
      <c r="R5" s="1">
        <v>1</v>
      </c>
      <c r="S5" s="5" t="s">
        <v>52</v>
      </c>
      <c r="T5" s="6"/>
    </row>
    <row r="6" spans="1:20" ht="30" customHeight="1" x14ac:dyDescent="0.3">
      <c r="A6" s="8" t="s">
        <v>54</v>
      </c>
      <c r="B6" s="8" t="s">
        <v>52</v>
      </c>
      <c r="C6" s="8" t="s">
        <v>52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/>
      <c r="N6" s="5" t="s">
        <v>55</v>
      </c>
      <c r="O6" s="5" t="s">
        <v>52</v>
      </c>
      <c r="P6" s="5" t="s">
        <v>53</v>
      </c>
      <c r="Q6" s="5" t="s">
        <v>52</v>
      </c>
      <c r="R6" s="1">
        <v>2</v>
      </c>
      <c r="S6" s="5" t="s">
        <v>52</v>
      </c>
      <c r="T6" s="6"/>
    </row>
    <row r="7" spans="1:20" ht="30" customHeight="1" x14ac:dyDescent="0.3">
      <c r="A7" s="8" t="s">
        <v>133</v>
      </c>
      <c r="B7" s="8" t="s">
        <v>52</v>
      </c>
      <c r="C7" s="8" t="s">
        <v>52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/>
      <c r="N7" s="5" t="s">
        <v>134</v>
      </c>
      <c r="O7" s="5" t="s">
        <v>52</v>
      </c>
      <c r="P7" s="5" t="s">
        <v>53</v>
      </c>
      <c r="Q7" s="5" t="s">
        <v>52</v>
      </c>
      <c r="R7" s="1">
        <v>2</v>
      </c>
      <c r="S7" s="5" t="s">
        <v>52</v>
      </c>
      <c r="T7" s="6"/>
    </row>
    <row r="8" spans="1:20" ht="30" customHeight="1" x14ac:dyDescent="0.3">
      <c r="A8" s="8" t="s">
        <v>171</v>
      </c>
      <c r="B8" s="8" t="s">
        <v>52</v>
      </c>
      <c r="C8" s="8" t="s">
        <v>52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/>
      <c r="N8" s="5" t="s">
        <v>172</v>
      </c>
      <c r="O8" s="5" t="s">
        <v>52</v>
      </c>
      <c r="P8" s="5" t="s">
        <v>53</v>
      </c>
      <c r="Q8" s="5" t="s">
        <v>52</v>
      </c>
      <c r="R8" s="1">
        <v>2</v>
      </c>
      <c r="S8" s="5" t="s">
        <v>52</v>
      </c>
      <c r="T8" s="6"/>
    </row>
    <row r="9" spans="1:20" ht="30" customHeight="1" x14ac:dyDescent="0.3">
      <c r="A9" s="8" t="s">
        <v>237</v>
      </c>
      <c r="B9" s="8" t="s">
        <v>52</v>
      </c>
      <c r="C9" s="8" t="s">
        <v>52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/>
      <c r="N9" s="5" t="s">
        <v>238</v>
      </c>
      <c r="O9" s="5" t="s">
        <v>52</v>
      </c>
      <c r="P9" s="5" t="s">
        <v>53</v>
      </c>
      <c r="Q9" s="5" t="s">
        <v>52</v>
      </c>
      <c r="R9" s="1">
        <v>2</v>
      </c>
      <c r="S9" s="5" t="s">
        <v>52</v>
      </c>
      <c r="T9" s="6"/>
    </row>
    <row r="10" spans="1:20" ht="30" customHeight="1" x14ac:dyDescent="0.3">
      <c r="A10" s="8" t="s">
        <v>286</v>
      </c>
      <c r="B10" s="8" t="s">
        <v>52</v>
      </c>
      <c r="C10" s="8" t="s">
        <v>52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/>
      <c r="N10" s="5" t="s">
        <v>287</v>
      </c>
      <c r="O10" s="5" t="s">
        <v>52</v>
      </c>
      <c r="P10" s="5" t="s">
        <v>53</v>
      </c>
      <c r="Q10" s="5" t="s">
        <v>52</v>
      </c>
      <c r="R10" s="1">
        <v>2</v>
      </c>
      <c r="S10" s="5" t="s">
        <v>52</v>
      </c>
      <c r="T10" s="6"/>
    </row>
    <row r="11" spans="1:20" ht="30" customHeight="1" x14ac:dyDescent="0.3">
      <c r="A11" s="8" t="s">
        <v>306</v>
      </c>
      <c r="B11" s="8" t="s">
        <v>52</v>
      </c>
      <c r="C11" s="8" t="s">
        <v>52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/>
      <c r="N11" s="5" t="s">
        <v>307</v>
      </c>
      <c r="O11" s="5" t="s">
        <v>52</v>
      </c>
      <c r="P11" s="5" t="s">
        <v>52</v>
      </c>
      <c r="Q11" s="5" t="s">
        <v>308</v>
      </c>
      <c r="R11" s="1">
        <v>2</v>
      </c>
      <c r="S11" s="5" t="s">
        <v>52</v>
      </c>
      <c r="T11" s="6">
        <f>L11*1</f>
        <v>0</v>
      </c>
    </row>
    <row r="12" spans="1:20" ht="30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4"/>
    </row>
    <row r="13" spans="1:20" ht="30" customHeight="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4"/>
    </row>
    <row r="14" spans="1:20" ht="30" customHeight="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4"/>
    </row>
    <row r="15" spans="1:20" ht="30" customHeigh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4"/>
    </row>
    <row r="16" spans="1:20" ht="30" customHeigh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4"/>
    </row>
    <row r="17" spans="1:20" ht="30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4"/>
    </row>
    <row r="18" spans="1:20" ht="30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4"/>
    </row>
    <row r="19" spans="1:20" ht="30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4"/>
    </row>
    <row r="20" spans="1:20" ht="30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4"/>
    </row>
    <row r="21" spans="1:20" ht="30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4"/>
    </row>
    <row r="22" spans="1:20" ht="30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4"/>
    </row>
    <row r="23" spans="1:20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4"/>
    </row>
    <row r="24" spans="1:20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4"/>
    </row>
    <row r="25" spans="1:20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4"/>
    </row>
    <row r="26" spans="1:20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4"/>
    </row>
    <row r="27" spans="1:20" ht="30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T27" s="4"/>
    </row>
    <row r="28" spans="1:20" ht="30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T28" s="4"/>
    </row>
    <row r="29" spans="1:20" ht="30" customHeight="1" x14ac:dyDescent="0.3">
      <c r="A29" s="9" t="s">
        <v>131</v>
      </c>
      <c r="B29" s="9"/>
      <c r="C29" s="9"/>
      <c r="D29" s="9"/>
      <c r="E29" s="9"/>
      <c r="F29" s="10"/>
      <c r="G29" s="9"/>
      <c r="H29" s="10"/>
      <c r="I29" s="9"/>
      <c r="J29" s="10"/>
      <c r="K29" s="9"/>
      <c r="L29" s="10"/>
      <c r="M29" s="9"/>
      <c r="T29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59"/>
  <sheetViews>
    <sheetView tabSelected="1" workbookViewId="0">
      <selection activeCell="F12" sqref="F12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8" ht="30" customHeight="1" x14ac:dyDescent="0.3">
      <c r="A2" s="16" t="s">
        <v>2</v>
      </c>
      <c r="B2" s="16" t="s">
        <v>3</v>
      </c>
      <c r="C2" s="16" t="s">
        <v>4</v>
      </c>
      <c r="D2" s="16" t="s">
        <v>5</v>
      </c>
      <c r="E2" s="16" t="s">
        <v>6</v>
      </c>
      <c r="F2" s="16"/>
      <c r="G2" s="16" t="s">
        <v>9</v>
      </c>
      <c r="H2" s="16"/>
      <c r="I2" s="16" t="s">
        <v>10</v>
      </c>
      <c r="J2" s="16"/>
      <c r="K2" s="16" t="s">
        <v>11</v>
      </c>
      <c r="L2" s="16"/>
      <c r="M2" s="16" t="s">
        <v>12</v>
      </c>
      <c r="N2" s="15" t="s">
        <v>20</v>
      </c>
      <c r="O2" s="15" t="s">
        <v>14</v>
      </c>
      <c r="P2" s="15" t="s">
        <v>21</v>
      </c>
      <c r="Q2" s="15" t="s">
        <v>13</v>
      </c>
      <c r="R2" s="15" t="s">
        <v>22</v>
      </c>
      <c r="S2" s="15" t="s">
        <v>23</v>
      </c>
      <c r="T2" s="15" t="s">
        <v>24</v>
      </c>
      <c r="U2" s="15" t="s">
        <v>25</v>
      </c>
      <c r="V2" s="15" t="s">
        <v>26</v>
      </c>
      <c r="W2" s="15" t="s">
        <v>27</v>
      </c>
      <c r="X2" s="15" t="s">
        <v>28</v>
      </c>
      <c r="Y2" s="15" t="s">
        <v>29</v>
      </c>
      <c r="Z2" s="15" t="s">
        <v>30</v>
      </c>
      <c r="AA2" s="15" t="s">
        <v>31</v>
      </c>
      <c r="AB2" s="15" t="s">
        <v>32</v>
      </c>
      <c r="AC2" s="15" t="s">
        <v>33</v>
      </c>
      <c r="AD2" s="15" t="s">
        <v>34</v>
      </c>
      <c r="AE2" s="15" t="s">
        <v>35</v>
      </c>
      <c r="AF2" s="15" t="s">
        <v>36</v>
      </c>
      <c r="AG2" s="15" t="s">
        <v>37</v>
      </c>
      <c r="AH2" s="15" t="s">
        <v>38</v>
      </c>
      <c r="AI2" s="15" t="s">
        <v>39</v>
      </c>
      <c r="AJ2" s="15" t="s">
        <v>40</v>
      </c>
      <c r="AK2" s="15" t="s">
        <v>41</v>
      </c>
      <c r="AL2" s="15" t="s">
        <v>42</v>
      </c>
      <c r="AM2" s="15" t="s">
        <v>43</v>
      </c>
      <c r="AN2" s="15" t="s">
        <v>44</v>
      </c>
      <c r="AO2" s="15" t="s">
        <v>45</v>
      </c>
      <c r="AP2" s="15" t="s">
        <v>46</v>
      </c>
      <c r="AQ2" s="15" t="s">
        <v>47</v>
      </c>
      <c r="AR2" s="15" t="s">
        <v>48</v>
      </c>
      <c r="AS2" s="15" t="s">
        <v>16</v>
      </c>
      <c r="AT2" s="15" t="s">
        <v>17</v>
      </c>
      <c r="AU2" s="15" t="s">
        <v>49</v>
      </c>
      <c r="AV2" s="15" t="s">
        <v>50</v>
      </c>
    </row>
    <row r="3" spans="1:48" ht="30" customHeight="1" x14ac:dyDescent="0.3">
      <c r="A3" s="16"/>
      <c r="B3" s="16"/>
      <c r="C3" s="16"/>
      <c r="D3" s="16"/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  <c r="K3" s="3" t="s">
        <v>7</v>
      </c>
      <c r="L3" s="3" t="s">
        <v>8</v>
      </c>
      <c r="M3" s="16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30" customHeight="1" x14ac:dyDescent="0.3">
      <c r="A4" s="8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5" t="s">
        <v>55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0" customHeight="1" x14ac:dyDescent="0.3">
      <c r="A5" s="8" t="s">
        <v>56</v>
      </c>
      <c r="B5" s="8" t="s">
        <v>57</v>
      </c>
      <c r="C5" s="8" t="s">
        <v>58</v>
      </c>
      <c r="D5" s="9">
        <v>483</v>
      </c>
      <c r="E5" s="10"/>
      <c r="F5" s="10"/>
      <c r="G5" s="10"/>
      <c r="H5" s="10"/>
      <c r="I5" s="10"/>
      <c r="J5" s="10"/>
      <c r="K5" s="10"/>
      <c r="L5" s="10"/>
      <c r="M5" s="8"/>
      <c r="N5" s="5" t="s">
        <v>59</v>
      </c>
      <c r="O5" s="5" t="s">
        <v>52</v>
      </c>
      <c r="P5" s="5" t="s">
        <v>52</v>
      </c>
      <c r="Q5" s="5" t="s">
        <v>55</v>
      </c>
      <c r="R5" s="5" t="s">
        <v>60</v>
      </c>
      <c r="S5" s="5" t="s">
        <v>60</v>
      </c>
      <c r="T5" s="5" t="s">
        <v>61</v>
      </c>
      <c r="U5" s="1"/>
      <c r="V5" s="1"/>
      <c r="W5" s="1"/>
      <c r="X5" s="1">
        <v>1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5" t="s">
        <v>52</v>
      </c>
      <c r="AS5" s="5" t="s">
        <v>52</v>
      </c>
      <c r="AT5" s="1"/>
      <c r="AU5" s="5" t="s">
        <v>62</v>
      </c>
      <c r="AV5" s="1">
        <v>6</v>
      </c>
    </row>
    <row r="6" spans="1:48" ht="30" customHeight="1" x14ac:dyDescent="0.3">
      <c r="A6" s="8" t="s">
        <v>56</v>
      </c>
      <c r="B6" s="8" t="s">
        <v>63</v>
      </c>
      <c r="C6" s="8" t="s">
        <v>58</v>
      </c>
      <c r="D6" s="9">
        <v>1774</v>
      </c>
      <c r="E6" s="10"/>
      <c r="F6" s="10"/>
      <c r="G6" s="10"/>
      <c r="H6" s="10"/>
      <c r="I6" s="10"/>
      <c r="J6" s="10"/>
      <c r="K6" s="10"/>
      <c r="L6" s="10"/>
      <c r="M6" s="8"/>
      <c r="N6" s="5" t="s">
        <v>64</v>
      </c>
      <c r="O6" s="5" t="s">
        <v>52</v>
      </c>
      <c r="P6" s="5" t="s">
        <v>52</v>
      </c>
      <c r="Q6" s="5" t="s">
        <v>55</v>
      </c>
      <c r="R6" s="5" t="s">
        <v>60</v>
      </c>
      <c r="S6" s="5" t="s">
        <v>60</v>
      </c>
      <c r="T6" s="5" t="s">
        <v>61</v>
      </c>
      <c r="U6" s="1"/>
      <c r="V6" s="1"/>
      <c r="W6" s="1"/>
      <c r="X6" s="1">
        <v>1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 t="s">
        <v>52</v>
      </c>
      <c r="AS6" s="5" t="s">
        <v>52</v>
      </c>
      <c r="AT6" s="1"/>
      <c r="AU6" s="5" t="s">
        <v>65</v>
      </c>
      <c r="AV6" s="1">
        <v>7</v>
      </c>
    </row>
    <row r="7" spans="1:48" ht="30" customHeight="1" x14ac:dyDescent="0.3">
      <c r="A7" s="8" t="s">
        <v>66</v>
      </c>
      <c r="B7" s="8" t="s">
        <v>67</v>
      </c>
      <c r="C7" s="8" t="s">
        <v>58</v>
      </c>
      <c r="D7" s="9">
        <v>327</v>
      </c>
      <c r="E7" s="10"/>
      <c r="F7" s="10"/>
      <c r="G7" s="10"/>
      <c r="H7" s="10"/>
      <c r="I7" s="10"/>
      <c r="J7" s="10"/>
      <c r="K7" s="10"/>
      <c r="L7" s="10"/>
      <c r="M7" s="8"/>
      <c r="N7" s="5" t="s">
        <v>68</v>
      </c>
      <c r="O7" s="5" t="s">
        <v>52</v>
      </c>
      <c r="P7" s="5" t="s">
        <v>52</v>
      </c>
      <c r="Q7" s="5" t="s">
        <v>55</v>
      </c>
      <c r="R7" s="5" t="s">
        <v>60</v>
      </c>
      <c r="S7" s="5" t="s">
        <v>60</v>
      </c>
      <c r="T7" s="5" t="s">
        <v>61</v>
      </c>
      <c r="U7" s="1"/>
      <c r="V7" s="1"/>
      <c r="W7" s="1"/>
      <c r="X7" s="1">
        <v>1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5" t="s">
        <v>52</v>
      </c>
      <c r="AS7" s="5" t="s">
        <v>52</v>
      </c>
      <c r="AT7" s="1"/>
      <c r="AU7" s="5" t="s">
        <v>69</v>
      </c>
      <c r="AV7" s="1">
        <v>8</v>
      </c>
    </row>
    <row r="8" spans="1:48" ht="30" customHeight="1" x14ac:dyDescent="0.3">
      <c r="A8" s="8" t="s">
        <v>70</v>
      </c>
      <c r="B8" s="8" t="s">
        <v>71</v>
      </c>
      <c r="C8" s="8" t="s">
        <v>72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/>
      <c r="N8" s="5" t="s">
        <v>73</v>
      </c>
      <c r="O8" s="5" t="s">
        <v>52</v>
      </c>
      <c r="P8" s="5" t="s">
        <v>52</v>
      </c>
      <c r="Q8" s="5" t="s">
        <v>55</v>
      </c>
      <c r="R8" s="5" t="s">
        <v>60</v>
      </c>
      <c r="S8" s="5" t="s">
        <v>60</v>
      </c>
      <c r="T8" s="5" t="s">
        <v>60</v>
      </c>
      <c r="U8" s="1">
        <v>0</v>
      </c>
      <c r="V8" s="1">
        <v>0</v>
      </c>
      <c r="W8" s="1">
        <v>0.02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5" t="s">
        <v>52</v>
      </c>
      <c r="AS8" s="5" t="s">
        <v>52</v>
      </c>
      <c r="AT8" s="1"/>
      <c r="AU8" s="5" t="s">
        <v>74</v>
      </c>
      <c r="AV8" s="1">
        <v>120</v>
      </c>
    </row>
    <row r="9" spans="1:48" ht="30" customHeight="1" x14ac:dyDescent="0.3">
      <c r="A9" s="8" t="s">
        <v>75</v>
      </c>
      <c r="B9" s="8" t="s">
        <v>76</v>
      </c>
      <c r="C9" s="8" t="s">
        <v>77</v>
      </c>
      <c r="D9" s="9">
        <v>16</v>
      </c>
      <c r="E9" s="10"/>
      <c r="F9" s="10"/>
      <c r="G9" s="10"/>
      <c r="H9" s="10"/>
      <c r="I9" s="10"/>
      <c r="J9" s="10"/>
      <c r="K9" s="10"/>
      <c r="L9" s="10"/>
      <c r="M9" s="8"/>
      <c r="N9" s="5" t="s">
        <v>78</v>
      </c>
      <c r="O9" s="5" t="s">
        <v>52</v>
      </c>
      <c r="P9" s="5" t="s">
        <v>52</v>
      </c>
      <c r="Q9" s="5" t="s">
        <v>55</v>
      </c>
      <c r="R9" s="5" t="s">
        <v>60</v>
      </c>
      <c r="S9" s="5" t="s">
        <v>60</v>
      </c>
      <c r="T9" s="5" t="s">
        <v>61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 t="s">
        <v>52</v>
      </c>
      <c r="AS9" s="5" t="s">
        <v>52</v>
      </c>
      <c r="AT9" s="1"/>
      <c r="AU9" s="5" t="s">
        <v>79</v>
      </c>
      <c r="AV9" s="1">
        <v>9</v>
      </c>
    </row>
    <row r="10" spans="1:48" ht="30" customHeight="1" x14ac:dyDescent="0.3">
      <c r="A10" s="8" t="s">
        <v>80</v>
      </c>
      <c r="B10" s="8" t="s">
        <v>81</v>
      </c>
      <c r="C10" s="8" t="s">
        <v>77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/>
      <c r="N10" s="5" t="s">
        <v>82</v>
      </c>
      <c r="O10" s="5" t="s">
        <v>52</v>
      </c>
      <c r="P10" s="5" t="s">
        <v>52</v>
      </c>
      <c r="Q10" s="5" t="s">
        <v>55</v>
      </c>
      <c r="R10" s="5" t="s">
        <v>60</v>
      </c>
      <c r="S10" s="5" t="s">
        <v>60</v>
      </c>
      <c r="T10" s="5" t="s">
        <v>61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 t="s">
        <v>52</v>
      </c>
      <c r="AS10" s="5" t="s">
        <v>52</v>
      </c>
      <c r="AT10" s="1"/>
      <c r="AU10" s="5" t="s">
        <v>83</v>
      </c>
      <c r="AV10" s="1">
        <v>10</v>
      </c>
    </row>
    <row r="11" spans="1:48" ht="30" customHeight="1" x14ac:dyDescent="0.3">
      <c r="A11" s="8" t="s">
        <v>80</v>
      </c>
      <c r="B11" s="8" t="s">
        <v>84</v>
      </c>
      <c r="C11" s="8" t="s">
        <v>77</v>
      </c>
      <c r="D11" s="9">
        <v>2</v>
      </c>
      <c r="E11" s="10"/>
      <c r="F11" s="10"/>
      <c r="G11" s="10"/>
      <c r="H11" s="10"/>
      <c r="I11" s="10"/>
      <c r="J11" s="10"/>
      <c r="K11" s="10"/>
      <c r="L11" s="10"/>
      <c r="M11" s="8"/>
      <c r="N11" s="5" t="s">
        <v>85</v>
      </c>
      <c r="O11" s="5" t="s">
        <v>52</v>
      </c>
      <c r="P11" s="5" t="s">
        <v>52</v>
      </c>
      <c r="Q11" s="5" t="s">
        <v>55</v>
      </c>
      <c r="R11" s="5" t="s">
        <v>60</v>
      </c>
      <c r="S11" s="5" t="s">
        <v>60</v>
      </c>
      <c r="T11" s="5" t="s">
        <v>61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 t="s">
        <v>52</v>
      </c>
      <c r="AS11" s="5" t="s">
        <v>52</v>
      </c>
      <c r="AT11" s="1"/>
      <c r="AU11" s="5" t="s">
        <v>86</v>
      </c>
      <c r="AV11" s="1">
        <v>11</v>
      </c>
    </row>
    <row r="12" spans="1:48" ht="30" customHeight="1" x14ac:dyDescent="0.3">
      <c r="A12" s="8" t="s">
        <v>87</v>
      </c>
      <c r="B12" s="8" t="s">
        <v>88</v>
      </c>
      <c r="C12" s="8" t="s">
        <v>77</v>
      </c>
      <c r="D12" s="9">
        <v>9</v>
      </c>
      <c r="E12" s="10"/>
      <c r="F12" s="10"/>
      <c r="G12" s="10"/>
      <c r="H12" s="10"/>
      <c r="I12" s="10"/>
      <c r="J12" s="10"/>
      <c r="K12" s="10"/>
      <c r="L12" s="10"/>
      <c r="M12" s="8"/>
      <c r="N12" s="5" t="s">
        <v>89</v>
      </c>
      <c r="O12" s="5" t="s">
        <v>52</v>
      </c>
      <c r="P12" s="5" t="s">
        <v>52</v>
      </c>
      <c r="Q12" s="5" t="s">
        <v>55</v>
      </c>
      <c r="R12" s="5" t="s">
        <v>60</v>
      </c>
      <c r="S12" s="5" t="s">
        <v>60</v>
      </c>
      <c r="T12" s="5" t="s">
        <v>61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 t="s">
        <v>52</v>
      </c>
      <c r="AS12" s="5" t="s">
        <v>52</v>
      </c>
      <c r="AT12" s="1"/>
      <c r="AU12" s="5" t="s">
        <v>90</v>
      </c>
      <c r="AV12" s="1">
        <v>12</v>
      </c>
    </row>
    <row r="13" spans="1:48" ht="30" customHeight="1" x14ac:dyDescent="0.3">
      <c r="A13" s="8" t="s">
        <v>91</v>
      </c>
      <c r="B13" s="8" t="s">
        <v>92</v>
      </c>
      <c r="C13" s="8" t="s">
        <v>93</v>
      </c>
      <c r="D13" s="9">
        <v>49</v>
      </c>
      <c r="E13" s="10"/>
      <c r="F13" s="10"/>
      <c r="G13" s="10"/>
      <c r="H13" s="10"/>
      <c r="I13" s="10"/>
      <c r="J13" s="10"/>
      <c r="K13" s="10"/>
      <c r="L13" s="10"/>
      <c r="M13" s="8"/>
      <c r="N13" s="5" t="s">
        <v>94</v>
      </c>
      <c r="O13" s="5" t="s">
        <v>52</v>
      </c>
      <c r="P13" s="5" t="s">
        <v>52</v>
      </c>
      <c r="Q13" s="5" t="s">
        <v>55</v>
      </c>
      <c r="R13" s="5" t="s">
        <v>60</v>
      </c>
      <c r="S13" s="5" t="s">
        <v>60</v>
      </c>
      <c r="T13" s="5" t="s">
        <v>61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 t="s">
        <v>52</v>
      </c>
      <c r="AS13" s="5" t="s">
        <v>52</v>
      </c>
      <c r="AT13" s="1"/>
      <c r="AU13" s="5" t="s">
        <v>95</v>
      </c>
      <c r="AV13" s="1">
        <v>20</v>
      </c>
    </row>
    <row r="14" spans="1:48" ht="30" customHeight="1" x14ac:dyDescent="0.3">
      <c r="A14" s="8" t="s">
        <v>96</v>
      </c>
      <c r="B14" s="8" t="s">
        <v>97</v>
      </c>
      <c r="C14" s="8" t="s">
        <v>98</v>
      </c>
      <c r="D14" s="9">
        <v>1</v>
      </c>
      <c r="E14" s="10"/>
      <c r="F14" s="10"/>
      <c r="G14" s="10"/>
      <c r="H14" s="10"/>
      <c r="I14" s="10"/>
      <c r="J14" s="10"/>
      <c r="K14" s="10"/>
      <c r="L14" s="10"/>
      <c r="M14" s="8"/>
      <c r="N14" s="5" t="s">
        <v>99</v>
      </c>
      <c r="O14" s="5" t="s">
        <v>52</v>
      </c>
      <c r="P14" s="5" t="s">
        <v>52</v>
      </c>
      <c r="Q14" s="5" t="s">
        <v>55</v>
      </c>
      <c r="R14" s="5" t="s">
        <v>61</v>
      </c>
      <c r="S14" s="5" t="s">
        <v>60</v>
      </c>
      <c r="T14" s="5" t="s">
        <v>60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5" t="s">
        <v>52</v>
      </c>
      <c r="AS14" s="5" t="s">
        <v>52</v>
      </c>
      <c r="AT14" s="1"/>
      <c r="AU14" s="5" t="s">
        <v>100</v>
      </c>
      <c r="AV14" s="1">
        <v>18</v>
      </c>
    </row>
    <row r="15" spans="1:48" ht="30" customHeight="1" x14ac:dyDescent="0.3">
      <c r="A15" s="8" t="s">
        <v>96</v>
      </c>
      <c r="B15" s="8" t="s">
        <v>101</v>
      </c>
      <c r="C15" s="8" t="s">
        <v>98</v>
      </c>
      <c r="D15" s="9">
        <v>1</v>
      </c>
      <c r="E15" s="10"/>
      <c r="F15" s="10"/>
      <c r="G15" s="10"/>
      <c r="H15" s="10"/>
      <c r="I15" s="10"/>
      <c r="J15" s="10"/>
      <c r="K15" s="10"/>
      <c r="L15" s="10"/>
      <c r="M15" s="8"/>
      <c r="N15" s="5" t="s">
        <v>102</v>
      </c>
      <c r="O15" s="5" t="s">
        <v>52</v>
      </c>
      <c r="P15" s="5" t="s">
        <v>52</v>
      </c>
      <c r="Q15" s="5" t="s">
        <v>55</v>
      </c>
      <c r="R15" s="5" t="s">
        <v>61</v>
      </c>
      <c r="S15" s="5" t="s">
        <v>60</v>
      </c>
      <c r="T15" s="5" t="s">
        <v>60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5" t="s">
        <v>52</v>
      </c>
      <c r="AS15" s="5" t="s">
        <v>52</v>
      </c>
      <c r="AT15" s="1"/>
      <c r="AU15" s="5" t="s">
        <v>103</v>
      </c>
      <c r="AV15" s="1">
        <v>19</v>
      </c>
    </row>
    <row r="16" spans="1:48" ht="30" customHeight="1" x14ac:dyDescent="0.3">
      <c r="A16" s="8" t="s">
        <v>104</v>
      </c>
      <c r="B16" s="8" t="s">
        <v>105</v>
      </c>
      <c r="C16" s="8" t="s">
        <v>98</v>
      </c>
      <c r="D16" s="9">
        <v>2</v>
      </c>
      <c r="E16" s="10"/>
      <c r="F16" s="10"/>
      <c r="G16" s="10"/>
      <c r="H16" s="10"/>
      <c r="I16" s="10"/>
      <c r="J16" s="10"/>
      <c r="K16" s="10"/>
      <c r="L16" s="10"/>
      <c r="M16" s="8"/>
      <c r="N16" s="5" t="s">
        <v>106</v>
      </c>
      <c r="O16" s="5" t="s">
        <v>52</v>
      </c>
      <c r="P16" s="5" t="s">
        <v>52</v>
      </c>
      <c r="Q16" s="5" t="s">
        <v>55</v>
      </c>
      <c r="R16" s="5" t="s">
        <v>61</v>
      </c>
      <c r="S16" s="5" t="s">
        <v>60</v>
      </c>
      <c r="T16" s="5" t="s">
        <v>60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5" t="s">
        <v>52</v>
      </c>
      <c r="AS16" s="5" t="s">
        <v>52</v>
      </c>
      <c r="AT16" s="1"/>
      <c r="AU16" s="5" t="s">
        <v>107</v>
      </c>
      <c r="AV16" s="1">
        <v>21</v>
      </c>
    </row>
    <row r="17" spans="1:48" ht="30" customHeight="1" x14ac:dyDescent="0.3">
      <c r="A17" s="8" t="s">
        <v>104</v>
      </c>
      <c r="B17" s="8" t="s">
        <v>108</v>
      </c>
      <c r="C17" s="8" t="s">
        <v>98</v>
      </c>
      <c r="D17" s="9">
        <v>2</v>
      </c>
      <c r="E17" s="10"/>
      <c r="F17" s="10"/>
      <c r="G17" s="10"/>
      <c r="H17" s="10"/>
      <c r="I17" s="10"/>
      <c r="J17" s="10"/>
      <c r="K17" s="10"/>
      <c r="L17" s="10"/>
      <c r="M17" s="8"/>
      <c r="N17" s="5" t="s">
        <v>109</v>
      </c>
      <c r="O17" s="5" t="s">
        <v>52</v>
      </c>
      <c r="P17" s="5" t="s">
        <v>52</v>
      </c>
      <c r="Q17" s="5" t="s">
        <v>55</v>
      </c>
      <c r="R17" s="5" t="s">
        <v>61</v>
      </c>
      <c r="S17" s="5" t="s">
        <v>60</v>
      </c>
      <c r="T17" s="5" t="s">
        <v>60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5" t="s">
        <v>52</v>
      </c>
      <c r="AS17" s="5" t="s">
        <v>52</v>
      </c>
      <c r="AT17" s="1"/>
      <c r="AU17" s="5" t="s">
        <v>110</v>
      </c>
      <c r="AV17" s="1">
        <v>22</v>
      </c>
    </row>
    <row r="18" spans="1:48" ht="30" customHeight="1" x14ac:dyDescent="0.3">
      <c r="A18" s="8" t="s">
        <v>111</v>
      </c>
      <c r="B18" s="8" t="s">
        <v>112</v>
      </c>
      <c r="C18" s="8" t="s">
        <v>113</v>
      </c>
      <c r="D18" s="9">
        <v>46</v>
      </c>
      <c r="E18" s="10"/>
      <c r="F18" s="10"/>
      <c r="G18" s="10"/>
      <c r="H18" s="10"/>
      <c r="I18" s="10"/>
      <c r="J18" s="10"/>
      <c r="K18" s="10"/>
      <c r="L18" s="10"/>
      <c r="M18" s="8"/>
      <c r="N18" s="5" t="s">
        <v>114</v>
      </c>
      <c r="O18" s="5" t="s">
        <v>52</v>
      </c>
      <c r="P18" s="5" t="s">
        <v>52</v>
      </c>
      <c r="Q18" s="5" t="s">
        <v>55</v>
      </c>
      <c r="R18" s="5" t="s">
        <v>61</v>
      </c>
      <c r="S18" s="5" t="s">
        <v>60</v>
      </c>
      <c r="T18" s="5" t="s">
        <v>60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5" t="s">
        <v>52</v>
      </c>
      <c r="AS18" s="5" t="s">
        <v>52</v>
      </c>
      <c r="AT18" s="1"/>
      <c r="AU18" s="5" t="s">
        <v>115</v>
      </c>
      <c r="AV18" s="1">
        <v>23</v>
      </c>
    </row>
    <row r="19" spans="1:48" ht="30" customHeight="1" x14ac:dyDescent="0.3">
      <c r="A19" s="8" t="s">
        <v>116</v>
      </c>
      <c r="B19" s="8" t="s">
        <v>117</v>
      </c>
      <c r="C19" s="8" t="s">
        <v>118</v>
      </c>
      <c r="D19" s="9">
        <v>2</v>
      </c>
      <c r="E19" s="10"/>
      <c r="F19" s="10"/>
      <c r="G19" s="10"/>
      <c r="H19" s="10"/>
      <c r="I19" s="10"/>
      <c r="J19" s="10"/>
      <c r="K19" s="10"/>
      <c r="L19" s="10"/>
      <c r="M19" s="8"/>
      <c r="N19" s="5" t="s">
        <v>119</v>
      </c>
      <c r="O19" s="5" t="s">
        <v>52</v>
      </c>
      <c r="P19" s="5" t="s">
        <v>52</v>
      </c>
      <c r="Q19" s="5" t="s">
        <v>55</v>
      </c>
      <c r="R19" s="5" t="s">
        <v>60</v>
      </c>
      <c r="S19" s="5" t="s">
        <v>60</v>
      </c>
      <c r="T19" s="5" t="s">
        <v>61</v>
      </c>
      <c r="U19" s="1"/>
      <c r="V19" s="1"/>
      <c r="W19" s="1"/>
      <c r="X19" s="1"/>
      <c r="Y19" s="1">
        <v>2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5" t="s">
        <v>52</v>
      </c>
      <c r="AS19" s="5" t="s">
        <v>52</v>
      </c>
      <c r="AT19" s="1"/>
      <c r="AU19" s="5" t="s">
        <v>120</v>
      </c>
      <c r="AV19" s="1">
        <v>13</v>
      </c>
    </row>
    <row r="20" spans="1:48" ht="30" customHeight="1" x14ac:dyDescent="0.3">
      <c r="A20" s="8" t="s">
        <v>121</v>
      </c>
      <c r="B20" s="8" t="s">
        <v>117</v>
      </c>
      <c r="C20" s="8" t="s">
        <v>118</v>
      </c>
      <c r="D20" s="9">
        <v>29</v>
      </c>
      <c r="E20" s="10"/>
      <c r="F20" s="10"/>
      <c r="G20" s="10"/>
      <c r="H20" s="10"/>
      <c r="I20" s="10"/>
      <c r="J20" s="10"/>
      <c r="K20" s="10"/>
      <c r="L20" s="10"/>
      <c r="M20" s="8"/>
      <c r="N20" s="5" t="s">
        <v>122</v>
      </c>
      <c r="O20" s="5" t="s">
        <v>52</v>
      </c>
      <c r="P20" s="5" t="s">
        <v>52</v>
      </c>
      <c r="Q20" s="5" t="s">
        <v>55</v>
      </c>
      <c r="R20" s="5" t="s">
        <v>60</v>
      </c>
      <c r="S20" s="5" t="s">
        <v>60</v>
      </c>
      <c r="T20" s="5" t="s">
        <v>61</v>
      </c>
      <c r="U20" s="1"/>
      <c r="V20" s="1"/>
      <c r="W20" s="1"/>
      <c r="X20" s="1"/>
      <c r="Y20" s="1">
        <v>2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5" t="s">
        <v>52</v>
      </c>
      <c r="AS20" s="5" t="s">
        <v>52</v>
      </c>
      <c r="AT20" s="1"/>
      <c r="AU20" s="5" t="s">
        <v>123</v>
      </c>
      <c r="AV20" s="1">
        <v>14</v>
      </c>
    </row>
    <row r="21" spans="1:48" ht="30" customHeight="1" x14ac:dyDescent="0.3">
      <c r="A21" s="8" t="s">
        <v>124</v>
      </c>
      <c r="B21" s="8" t="s">
        <v>117</v>
      </c>
      <c r="C21" s="8" t="s">
        <v>118</v>
      </c>
      <c r="D21" s="9">
        <v>28</v>
      </c>
      <c r="E21" s="10"/>
      <c r="F21" s="10"/>
      <c r="G21" s="10"/>
      <c r="H21" s="10"/>
      <c r="I21" s="10"/>
      <c r="J21" s="10"/>
      <c r="K21" s="10"/>
      <c r="L21" s="10"/>
      <c r="M21" s="8"/>
      <c r="N21" s="5" t="s">
        <v>125</v>
      </c>
      <c r="O21" s="5" t="s">
        <v>52</v>
      </c>
      <c r="P21" s="5" t="s">
        <v>52</v>
      </c>
      <c r="Q21" s="5" t="s">
        <v>55</v>
      </c>
      <c r="R21" s="5" t="s">
        <v>60</v>
      </c>
      <c r="S21" s="5" t="s">
        <v>60</v>
      </c>
      <c r="T21" s="5" t="s">
        <v>61</v>
      </c>
      <c r="U21" s="1"/>
      <c r="V21" s="1"/>
      <c r="W21" s="1"/>
      <c r="X21" s="1"/>
      <c r="Y21" s="1">
        <v>2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 t="s">
        <v>52</v>
      </c>
      <c r="AS21" s="5" t="s">
        <v>52</v>
      </c>
      <c r="AT21" s="1"/>
      <c r="AU21" s="5" t="s">
        <v>126</v>
      </c>
      <c r="AV21" s="1">
        <v>15</v>
      </c>
    </row>
    <row r="22" spans="1:48" ht="30" customHeight="1" x14ac:dyDescent="0.3">
      <c r="A22" s="8" t="s">
        <v>127</v>
      </c>
      <c r="B22" s="8" t="s">
        <v>128</v>
      </c>
      <c r="C22" s="8" t="s">
        <v>72</v>
      </c>
      <c r="D22" s="9">
        <v>1</v>
      </c>
      <c r="E22" s="10"/>
      <c r="F22" s="10"/>
      <c r="G22" s="10"/>
      <c r="H22" s="10"/>
      <c r="I22" s="10"/>
      <c r="J22" s="10"/>
      <c r="K22" s="10"/>
      <c r="L22" s="10"/>
      <c r="M22" s="8"/>
      <c r="N22" s="5" t="s">
        <v>129</v>
      </c>
      <c r="O22" s="5" t="s">
        <v>52</v>
      </c>
      <c r="P22" s="5" t="s">
        <v>52</v>
      </c>
      <c r="Q22" s="5" t="s">
        <v>55</v>
      </c>
      <c r="R22" s="5" t="s">
        <v>60</v>
      </c>
      <c r="S22" s="5" t="s">
        <v>60</v>
      </c>
      <c r="T22" s="5" t="s">
        <v>60</v>
      </c>
      <c r="U22" s="1">
        <v>1</v>
      </c>
      <c r="V22" s="1">
        <v>0</v>
      </c>
      <c r="W22" s="1">
        <v>0.03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5" t="s">
        <v>52</v>
      </c>
      <c r="AS22" s="5" t="s">
        <v>52</v>
      </c>
      <c r="AT22" s="1"/>
      <c r="AU22" s="5" t="s">
        <v>130</v>
      </c>
      <c r="AV22" s="1">
        <v>121</v>
      </c>
    </row>
    <row r="23" spans="1:48" ht="30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48" ht="30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48" ht="30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48" ht="30" customHeight="1" x14ac:dyDescent="0.3">
      <c r="A29" s="9" t="s">
        <v>131</v>
      </c>
      <c r="B29" s="9"/>
      <c r="C29" s="9"/>
      <c r="D29" s="9"/>
      <c r="E29" s="9"/>
      <c r="F29" s="10"/>
      <c r="G29" s="9"/>
      <c r="H29" s="10"/>
      <c r="I29" s="9"/>
      <c r="J29" s="10"/>
      <c r="K29" s="9"/>
      <c r="L29" s="10"/>
      <c r="M29" s="9"/>
      <c r="N29" t="s">
        <v>132</v>
      </c>
    </row>
    <row r="30" spans="1:48" ht="30" customHeight="1" x14ac:dyDescent="0.3">
      <c r="A30" s="8" t="s">
        <v>133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"/>
      <c r="O30" s="1"/>
      <c r="P30" s="1"/>
      <c r="Q30" s="5" t="s">
        <v>134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30" customHeight="1" x14ac:dyDescent="0.3">
      <c r="A31" s="8" t="s">
        <v>135</v>
      </c>
      <c r="B31" s="8" t="s">
        <v>136</v>
      </c>
      <c r="C31" s="8" t="s">
        <v>58</v>
      </c>
      <c r="D31" s="9">
        <v>151</v>
      </c>
      <c r="E31" s="10"/>
      <c r="F31" s="10"/>
      <c r="G31" s="10"/>
      <c r="H31" s="10"/>
      <c r="I31" s="10"/>
      <c r="J31" s="10"/>
      <c r="K31" s="10"/>
      <c r="L31" s="10"/>
      <c r="M31" s="8"/>
      <c r="N31" s="5" t="s">
        <v>137</v>
      </c>
      <c r="O31" s="5" t="s">
        <v>52</v>
      </c>
      <c r="P31" s="5" t="s">
        <v>52</v>
      </c>
      <c r="Q31" s="5" t="s">
        <v>134</v>
      </c>
      <c r="R31" s="5" t="s">
        <v>60</v>
      </c>
      <c r="S31" s="5" t="s">
        <v>60</v>
      </c>
      <c r="T31" s="5" t="s">
        <v>61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5" t="s">
        <v>52</v>
      </c>
      <c r="AS31" s="5" t="s">
        <v>52</v>
      </c>
      <c r="AT31" s="1"/>
      <c r="AU31" s="5" t="s">
        <v>138</v>
      </c>
      <c r="AV31" s="1">
        <v>25</v>
      </c>
    </row>
    <row r="32" spans="1:48" ht="30" customHeight="1" x14ac:dyDescent="0.3">
      <c r="A32" s="8" t="s">
        <v>139</v>
      </c>
      <c r="B32" s="8" t="s">
        <v>140</v>
      </c>
      <c r="C32" s="8" t="s">
        <v>58</v>
      </c>
      <c r="D32" s="9">
        <v>2</v>
      </c>
      <c r="E32" s="10"/>
      <c r="F32" s="10"/>
      <c r="G32" s="10"/>
      <c r="H32" s="10"/>
      <c r="I32" s="10"/>
      <c r="J32" s="10"/>
      <c r="K32" s="10"/>
      <c r="L32" s="10"/>
      <c r="M32" s="8"/>
      <c r="N32" s="5" t="s">
        <v>141</v>
      </c>
      <c r="O32" s="5" t="s">
        <v>52</v>
      </c>
      <c r="P32" s="5" t="s">
        <v>52</v>
      </c>
      <c r="Q32" s="5" t="s">
        <v>134</v>
      </c>
      <c r="R32" s="5" t="s">
        <v>60</v>
      </c>
      <c r="S32" s="5" t="s">
        <v>60</v>
      </c>
      <c r="T32" s="5" t="s">
        <v>61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5" t="s">
        <v>52</v>
      </c>
      <c r="AS32" s="5" t="s">
        <v>52</v>
      </c>
      <c r="AT32" s="1"/>
      <c r="AU32" s="5" t="s">
        <v>142</v>
      </c>
      <c r="AV32" s="1">
        <v>26</v>
      </c>
    </row>
    <row r="33" spans="1:48" ht="30" customHeight="1" x14ac:dyDescent="0.3">
      <c r="A33" s="8" t="s">
        <v>139</v>
      </c>
      <c r="B33" s="8" t="s">
        <v>143</v>
      </c>
      <c r="C33" s="8" t="s">
        <v>77</v>
      </c>
      <c r="D33" s="9">
        <v>100</v>
      </c>
      <c r="E33" s="10"/>
      <c r="F33" s="10"/>
      <c r="G33" s="10"/>
      <c r="H33" s="10"/>
      <c r="I33" s="10"/>
      <c r="J33" s="10"/>
      <c r="K33" s="10"/>
      <c r="L33" s="10"/>
      <c r="M33" s="8"/>
      <c r="N33" s="5" t="s">
        <v>144</v>
      </c>
      <c r="O33" s="5" t="s">
        <v>52</v>
      </c>
      <c r="P33" s="5" t="s">
        <v>52</v>
      </c>
      <c r="Q33" s="5" t="s">
        <v>134</v>
      </c>
      <c r="R33" s="5" t="s">
        <v>60</v>
      </c>
      <c r="S33" s="5" t="s">
        <v>60</v>
      </c>
      <c r="T33" s="5" t="s">
        <v>61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5" t="s">
        <v>52</v>
      </c>
      <c r="AS33" s="5" t="s">
        <v>52</v>
      </c>
      <c r="AT33" s="1"/>
      <c r="AU33" s="5" t="s">
        <v>145</v>
      </c>
      <c r="AV33" s="1">
        <v>27</v>
      </c>
    </row>
    <row r="34" spans="1:48" ht="30" customHeight="1" x14ac:dyDescent="0.3">
      <c r="A34" s="8" t="s">
        <v>139</v>
      </c>
      <c r="B34" s="8" t="s">
        <v>146</v>
      </c>
      <c r="C34" s="8" t="s">
        <v>77</v>
      </c>
      <c r="D34" s="9">
        <v>806</v>
      </c>
      <c r="E34" s="10"/>
      <c r="F34" s="10"/>
      <c r="G34" s="10"/>
      <c r="H34" s="10"/>
      <c r="I34" s="10"/>
      <c r="J34" s="10"/>
      <c r="K34" s="10"/>
      <c r="L34" s="10"/>
      <c r="M34" s="8"/>
      <c r="N34" s="5" t="s">
        <v>147</v>
      </c>
      <c r="O34" s="5" t="s">
        <v>52</v>
      </c>
      <c r="P34" s="5" t="s">
        <v>52</v>
      </c>
      <c r="Q34" s="5" t="s">
        <v>134</v>
      </c>
      <c r="R34" s="5" t="s">
        <v>60</v>
      </c>
      <c r="S34" s="5" t="s">
        <v>60</v>
      </c>
      <c r="T34" s="5" t="s">
        <v>61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5" t="s">
        <v>52</v>
      </c>
      <c r="AS34" s="5" t="s">
        <v>52</v>
      </c>
      <c r="AT34" s="1"/>
      <c r="AU34" s="5" t="s">
        <v>148</v>
      </c>
      <c r="AV34" s="1">
        <v>28</v>
      </c>
    </row>
    <row r="35" spans="1:48" ht="30" customHeight="1" x14ac:dyDescent="0.3">
      <c r="A35" s="8" t="s">
        <v>139</v>
      </c>
      <c r="B35" s="8" t="s">
        <v>149</v>
      </c>
      <c r="C35" s="8" t="s">
        <v>58</v>
      </c>
      <c r="D35" s="9">
        <v>50</v>
      </c>
      <c r="E35" s="10"/>
      <c r="F35" s="10"/>
      <c r="G35" s="10"/>
      <c r="H35" s="10"/>
      <c r="I35" s="10"/>
      <c r="J35" s="10"/>
      <c r="K35" s="10"/>
      <c r="L35" s="10"/>
      <c r="M35" s="8"/>
      <c r="N35" s="5" t="s">
        <v>150</v>
      </c>
      <c r="O35" s="5" t="s">
        <v>52</v>
      </c>
      <c r="P35" s="5" t="s">
        <v>52</v>
      </c>
      <c r="Q35" s="5" t="s">
        <v>134</v>
      </c>
      <c r="R35" s="5" t="s">
        <v>60</v>
      </c>
      <c r="S35" s="5" t="s">
        <v>60</v>
      </c>
      <c r="T35" s="5" t="s">
        <v>61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5" t="s">
        <v>52</v>
      </c>
      <c r="AS35" s="5" t="s">
        <v>52</v>
      </c>
      <c r="AT35" s="1"/>
      <c r="AU35" s="5" t="s">
        <v>151</v>
      </c>
      <c r="AV35" s="1">
        <v>29</v>
      </c>
    </row>
    <row r="36" spans="1:48" ht="30" customHeight="1" x14ac:dyDescent="0.3">
      <c r="A36" s="8" t="s">
        <v>139</v>
      </c>
      <c r="B36" s="8" t="s">
        <v>152</v>
      </c>
      <c r="C36" s="8" t="s">
        <v>58</v>
      </c>
      <c r="D36" s="9">
        <v>192</v>
      </c>
      <c r="E36" s="10"/>
      <c r="F36" s="10"/>
      <c r="G36" s="10"/>
      <c r="H36" s="10"/>
      <c r="I36" s="10"/>
      <c r="J36" s="10"/>
      <c r="K36" s="10"/>
      <c r="L36" s="10"/>
      <c r="M36" s="8"/>
      <c r="N36" s="5" t="s">
        <v>153</v>
      </c>
      <c r="O36" s="5" t="s">
        <v>52</v>
      </c>
      <c r="P36" s="5" t="s">
        <v>52</v>
      </c>
      <c r="Q36" s="5" t="s">
        <v>134</v>
      </c>
      <c r="R36" s="5" t="s">
        <v>60</v>
      </c>
      <c r="S36" s="5" t="s">
        <v>60</v>
      </c>
      <c r="T36" s="5" t="s">
        <v>61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5" t="s">
        <v>52</v>
      </c>
      <c r="AS36" s="5" t="s">
        <v>52</v>
      </c>
      <c r="AT36" s="1"/>
      <c r="AU36" s="5" t="s">
        <v>154</v>
      </c>
      <c r="AV36" s="1">
        <v>30</v>
      </c>
    </row>
    <row r="37" spans="1:48" ht="30" customHeight="1" x14ac:dyDescent="0.3">
      <c r="A37" s="8" t="s">
        <v>155</v>
      </c>
      <c r="B37" s="8" t="s">
        <v>156</v>
      </c>
      <c r="C37" s="8" t="s">
        <v>58</v>
      </c>
      <c r="D37" s="9">
        <v>52</v>
      </c>
      <c r="E37" s="10"/>
      <c r="F37" s="10"/>
      <c r="G37" s="10"/>
      <c r="H37" s="10"/>
      <c r="I37" s="10"/>
      <c r="J37" s="10"/>
      <c r="K37" s="10"/>
      <c r="L37" s="10"/>
      <c r="M37" s="8"/>
      <c r="N37" s="5" t="s">
        <v>157</v>
      </c>
      <c r="O37" s="5" t="s">
        <v>52</v>
      </c>
      <c r="P37" s="5" t="s">
        <v>52</v>
      </c>
      <c r="Q37" s="5" t="s">
        <v>134</v>
      </c>
      <c r="R37" s="5" t="s">
        <v>60</v>
      </c>
      <c r="S37" s="5" t="s">
        <v>60</v>
      </c>
      <c r="T37" s="5" t="s">
        <v>61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5" t="s">
        <v>52</v>
      </c>
      <c r="AS37" s="5" t="s">
        <v>52</v>
      </c>
      <c r="AT37" s="1"/>
      <c r="AU37" s="5" t="s">
        <v>158</v>
      </c>
      <c r="AV37" s="1">
        <v>31</v>
      </c>
    </row>
    <row r="38" spans="1:48" ht="30" customHeight="1" x14ac:dyDescent="0.3">
      <c r="A38" s="8" t="s">
        <v>155</v>
      </c>
      <c r="B38" s="8" t="s">
        <v>159</v>
      </c>
      <c r="C38" s="8" t="s">
        <v>58</v>
      </c>
      <c r="D38" s="9">
        <v>144</v>
      </c>
      <c r="E38" s="10"/>
      <c r="F38" s="10"/>
      <c r="G38" s="10"/>
      <c r="H38" s="10"/>
      <c r="I38" s="10"/>
      <c r="J38" s="10"/>
      <c r="K38" s="10"/>
      <c r="L38" s="10"/>
      <c r="M38" s="8"/>
      <c r="N38" s="5" t="s">
        <v>160</v>
      </c>
      <c r="O38" s="5" t="s">
        <v>52</v>
      </c>
      <c r="P38" s="5" t="s">
        <v>52</v>
      </c>
      <c r="Q38" s="5" t="s">
        <v>134</v>
      </c>
      <c r="R38" s="5" t="s">
        <v>60</v>
      </c>
      <c r="S38" s="5" t="s">
        <v>60</v>
      </c>
      <c r="T38" s="5" t="s">
        <v>61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5" t="s">
        <v>52</v>
      </c>
      <c r="AS38" s="5" t="s">
        <v>52</v>
      </c>
      <c r="AT38" s="1"/>
      <c r="AU38" s="5" t="s">
        <v>161</v>
      </c>
      <c r="AV38" s="1">
        <v>32</v>
      </c>
    </row>
    <row r="39" spans="1:48" ht="30" customHeight="1" x14ac:dyDescent="0.3">
      <c r="A39" s="8" t="s">
        <v>155</v>
      </c>
      <c r="B39" s="8" t="s">
        <v>162</v>
      </c>
      <c r="C39" s="8" t="s">
        <v>77</v>
      </c>
      <c r="D39" s="9">
        <v>144</v>
      </c>
      <c r="E39" s="10"/>
      <c r="F39" s="10"/>
      <c r="G39" s="10"/>
      <c r="H39" s="10"/>
      <c r="I39" s="10"/>
      <c r="J39" s="10"/>
      <c r="K39" s="10"/>
      <c r="L39" s="10"/>
      <c r="M39" s="8"/>
      <c r="N39" s="5" t="s">
        <v>163</v>
      </c>
      <c r="O39" s="5" t="s">
        <v>52</v>
      </c>
      <c r="P39" s="5" t="s">
        <v>52</v>
      </c>
      <c r="Q39" s="5" t="s">
        <v>134</v>
      </c>
      <c r="R39" s="5" t="s">
        <v>60</v>
      </c>
      <c r="S39" s="5" t="s">
        <v>60</v>
      </c>
      <c r="T39" s="5" t="s">
        <v>61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5" t="s">
        <v>52</v>
      </c>
      <c r="AS39" s="5" t="s">
        <v>52</v>
      </c>
      <c r="AT39" s="1"/>
      <c r="AU39" s="5" t="s">
        <v>164</v>
      </c>
      <c r="AV39" s="1">
        <v>33</v>
      </c>
    </row>
    <row r="40" spans="1:48" ht="30" customHeight="1" x14ac:dyDescent="0.3">
      <c r="A40" s="8" t="s">
        <v>66</v>
      </c>
      <c r="B40" s="8" t="s">
        <v>165</v>
      </c>
      <c r="C40" s="8" t="s">
        <v>58</v>
      </c>
      <c r="D40" s="9">
        <v>158</v>
      </c>
      <c r="E40" s="10"/>
      <c r="F40" s="10"/>
      <c r="G40" s="10"/>
      <c r="H40" s="10"/>
      <c r="I40" s="10"/>
      <c r="J40" s="10"/>
      <c r="K40" s="10"/>
      <c r="L40" s="10"/>
      <c r="M40" s="8"/>
      <c r="N40" s="5" t="s">
        <v>166</v>
      </c>
      <c r="O40" s="5" t="s">
        <v>52</v>
      </c>
      <c r="P40" s="5" t="s">
        <v>52</v>
      </c>
      <c r="Q40" s="5" t="s">
        <v>134</v>
      </c>
      <c r="R40" s="5" t="s">
        <v>60</v>
      </c>
      <c r="S40" s="5" t="s">
        <v>60</v>
      </c>
      <c r="T40" s="5" t="s">
        <v>61</v>
      </c>
      <c r="U40" s="1"/>
      <c r="V40" s="1"/>
      <c r="W40" s="1"/>
      <c r="X40" s="1">
        <v>1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5" t="s">
        <v>52</v>
      </c>
      <c r="AS40" s="5" t="s">
        <v>52</v>
      </c>
      <c r="AT40" s="1"/>
      <c r="AU40" s="5" t="s">
        <v>167</v>
      </c>
      <c r="AV40" s="1">
        <v>34</v>
      </c>
    </row>
    <row r="41" spans="1:48" ht="30" customHeight="1" x14ac:dyDescent="0.3">
      <c r="A41" s="8" t="s">
        <v>70</v>
      </c>
      <c r="B41" s="8" t="s">
        <v>71</v>
      </c>
      <c r="C41" s="8" t="s">
        <v>72</v>
      </c>
      <c r="D41" s="9">
        <v>1</v>
      </c>
      <c r="E41" s="10"/>
      <c r="F41" s="10"/>
      <c r="G41" s="10"/>
      <c r="H41" s="10"/>
      <c r="I41" s="10"/>
      <c r="J41" s="10"/>
      <c r="K41" s="10"/>
      <c r="L41" s="10"/>
      <c r="M41" s="8"/>
      <c r="N41" s="5" t="s">
        <v>73</v>
      </c>
      <c r="O41" s="5" t="s">
        <v>52</v>
      </c>
      <c r="P41" s="5" t="s">
        <v>52</v>
      </c>
      <c r="Q41" s="5" t="s">
        <v>134</v>
      </c>
      <c r="R41" s="5" t="s">
        <v>60</v>
      </c>
      <c r="S41" s="5" t="s">
        <v>60</v>
      </c>
      <c r="T41" s="5" t="s">
        <v>60</v>
      </c>
      <c r="U41" s="1">
        <v>0</v>
      </c>
      <c r="V41" s="1">
        <v>0</v>
      </c>
      <c r="W41" s="1">
        <v>0.02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5" t="s">
        <v>52</v>
      </c>
      <c r="AS41" s="5" t="s">
        <v>52</v>
      </c>
      <c r="AT41" s="1"/>
      <c r="AU41" s="5" t="s">
        <v>168</v>
      </c>
      <c r="AV41" s="1">
        <v>122</v>
      </c>
    </row>
    <row r="42" spans="1:48" ht="30" customHeight="1" x14ac:dyDescent="0.3">
      <c r="A42" s="8" t="s">
        <v>121</v>
      </c>
      <c r="B42" s="8" t="s">
        <v>117</v>
      </c>
      <c r="C42" s="8" t="s">
        <v>118</v>
      </c>
      <c r="D42" s="9">
        <v>25</v>
      </c>
      <c r="E42" s="10"/>
      <c r="F42" s="10"/>
      <c r="G42" s="10"/>
      <c r="H42" s="10"/>
      <c r="I42" s="10"/>
      <c r="J42" s="10"/>
      <c r="K42" s="10"/>
      <c r="L42" s="10"/>
      <c r="M42" s="8"/>
      <c r="N42" s="5" t="s">
        <v>122</v>
      </c>
      <c r="O42" s="5" t="s">
        <v>52</v>
      </c>
      <c r="P42" s="5" t="s">
        <v>52</v>
      </c>
      <c r="Q42" s="5" t="s">
        <v>134</v>
      </c>
      <c r="R42" s="5" t="s">
        <v>60</v>
      </c>
      <c r="S42" s="5" t="s">
        <v>60</v>
      </c>
      <c r="T42" s="5" t="s">
        <v>61</v>
      </c>
      <c r="U42" s="1"/>
      <c r="V42" s="1"/>
      <c r="W42" s="1"/>
      <c r="X42" s="1"/>
      <c r="Y42" s="1">
        <v>2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5" t="s">
        <v>52</v>
      </c>
      <c r="AS42" s="5" t="s">
        <v>52</v>
      </c>
      <c r="AT42" s="1"/>
      <c r="AU42" s="5" t="s">
        <v>169</v>
      </c>
      <c r="AV42" s="1">
        <v>86</v>
      </c>
    </row>
    <row r="43" spans="1:48" ht="30" customHeight="1" x14ac:dyDescent="0.3">
      <c r="A43" s="8" t="s">
        <v>127</v>
      </c>
      <c r="B43" s="8" t="s">
        <v>128</v>
      </c>
      <c r="C43" s="8" t="s">
        <v>72</v>
      </c>
      <c r="D43" s="9">
        <v>1</v>
      </c>
      <c r="E43" s="10"/>
      <c r="F43" s="10"/>
      <c r="G43" s="10"/>
      <c r="H43" s="10"/>
      <c r="I43" s="10"/>
      <c r="J43" s="10"/>
      <c r="K43" s="10"/>
      <c r="L43" s="10"/>
      <c r="M43" s="8"/>
      <c r="N43" s="5" t="s">
        <v>129</v>
      </c>
      <c r="O43" s="5" t="s">
        <v>52</v>
      </c>
      <c r="P43" s="5" t="s">
        <v>52</v>
      </c>
      <c r="Q43" s="5" t="s">
        <v>134</v>
      </c>
      <c r="R43" s="5" t="s">
        <v>60</v>
      </c>
      <c r="S43" s="5" t="s">
        <v>60</v>
      </c>
      <c r="T43" s="5" t="s">
        <v>60</v>
      </c>
      <c r="U43" s="1">
        <v>1</v>
      </c>
      <c r="V43" s="1">
        <v>0</v>
      </c>
      <c r="W43" s="1">
        <v>0.03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5" t="s">
        <v>52</v>
      </c>
      <c r="AS43" s="5" t="s">
        <v>52</v>
      </c>
      <c r="AT43" s="1"/>
      <c r="AU43" s="5" t="s">
        <v>170</v>
      </c>
      <c r="AV43" s="1">
        <v>123</v>
      </c>
    </row>
    <row r="44" spans="1:48" ht="30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48" ht="30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48" ht="30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48" ht="30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48" ht="30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48" ht="30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48" ht="30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48" ht="30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48" ht="30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48" ht="30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48" ht="30" customHeight="1" x14ac:dyDescent="0.3">
      <c r="A55" s="9" t="s">
        <v>131</v>
      </c>
      <c r="B55" s="9"/>
      <c r="C55" s="9"/>
      <c r="D55" s="9"/>
      <c r="E55" s="9"/>
      <c r="F55" s="10"/>
      <c r="G55" s="9"/>
      <c r="H55" s="10"/>
      <c r="I55" s="9"/>
      <c r="J55" s="10"/>
      <c r="K55" s="9"/>
      <c r="L55" s="10"/>
      <c r="M55" s="9"/>
      <c r="N55" t="s">
        <v>132</v>
      </c>
    </row>
    <row r="56" spans="1:48" ht="30" customHeight="1" x14ac:dyDescent="0.3">
      <c r="A56" s="8" t="s">
        <v>171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"/>
      <c r="O56" s="1"/>
      <c r="P56" s="1"/>
      <c r="Q56" s="5" t="s">
        <v>172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30" customHeight="1" x14ac:dyDescent="0.3">
      <c r="A57" s="8" t="s">
        <v>173</v>
      </c>
      <c r="B57" s="8" t="s">
        <v>174</v>
      </c>
      <c r="C57" s="8" t="s">
        <v>58</v>
      </c>
      <c r="D57" s="9">
        <v>594</v>
      </c>
      <c r="E57" s="10"/>
      <c r="F57" s="10"/>
      <c r="G57" s="10"/>
      <c r="H57" s="10"/>
      <c r="I57" s="10"/>
      <c r="J57" s="10"/>
      <c r="K57" s="10"/>
      <c r="L57" s="10"/>
      <c r="M57" s="8"/>
      <c r="N57" s="5" t="s">
        <v>175</v>
      </c>
      <c r="O57" s="5" t="s">
        <v>52</v>
      </c>
      <c r="P57" s="5" t="s">
        <v>52</v>
      </c>
      <c r="Q57" s="5" t="s">
        <v>172</v>
      </c>
      <c r="R57" s="5" t="s">
        <v>60</v>
      </c>
      <c r="S57" s="5" t="s">
        <v>60</v>
      </c>
      <c r="T57" s="5" t="s">
        <v>61</v>
      </c>
      <c r="U57" s="1"/>
      <c r="V57" s="1"/>
      <c r="W57" s="1"/>
      <c r="X57" s="1">
        <v>1</v>
      </c>
      <c r="Y57" s="1">
        <v>2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5" t="s">
        <v>52</v>
      </c>
      <c r="AS57" s="5" t="s">
        <v>52</v>
      </c>
      <c r="AT57" s="1"/>
      <c r="AU57" s="5" t="s">
        <v>176</v>
      </c>
      <c r="AV57" s="1">
        <v>35</v>
      </c>
    </row>
    <row r="58" spans="1:48" ht="30" customHeight="1" x14ac:dyDescent="0.3">
      <c r="A58" s="8" t="s">
        <v>173</v>
      </c>
      <c r="B58" s="8" t="s">
        <v>177</v>
      </c>
      <c r="C58" s="8" t="s">
        <v>58</v>
      </c>
      <c r="D58" s="9">
        <v>249</v>
      </c>
      <c r="E58" s="10"/>
      <c r="F58" s="10"/>
      <c r="G58" s="10"/>
      <c r="H58" s="10"/>
      <c r="I58" s="10"/>
      <c r="J58" s="10"/>
      <c r="K58" s="10"/>
      <c r="L58" s="10"/>
      <c r="M58" s="8"/>
      <c r="N58" s="5" t="s">
        <v>178</v>
      </c>
      <c r="O58" s="5" t="s">
        <v>52</v>
      </c>
      <c r="P58" s="5" t="s">
        <v>52</v>
      </c>
      <c r="Q58" s="5" t="s">
        <v>172</v>
      </c>
      <c r="R58" s="5" t="s">
        <v>60</v>
      </c>
      <c r="S58" s="5" t="s">
        <v>60</v>
      </c>
      <c r="T58" s="5" t="s">
        <v>61</v>
      </c>
      <c r="U58" s="1"/>
      <c r="V58" s="1"/>
      <c r="W58" s="1"/>
      <c r="X58" s="1">
        <v>1</v>
      </c>
      <c r="Y58" s="1">
        <v>2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5" t="s">
        <v>52</v>
      </c>
      <c r="AS58" s="5" t="s">
        <v>52</v>
      </c>
      <c r="AT58" s="1"/>
      <c r="AU58" s="5" t="s">
        <v>179</v>
      </c>
      <c r="AV58" s="1">
        <v>36</v>
      </c>
    </row>
    <row r="59" spans="1:48" ht="30" customHeight="1" x14ac:dyDescent="0.3">
      <c r="A59" s="8" t="s">
        <v>173</v>
      </c>
      <c r="B59" s="8" t="s">
        <v>180</v>
      </c>
      <c r="C59" s="8" t="s">
        <v>58</v>
      </c>
      <c r="D59" s="9">
        <v>253</v>
      </c>
      <c r="E59" s="10"/>
      <c r="F59" s="10"/>
      <c r="G59" s="10"/>
      <c r="H59" s="10"/>
      <c r="I59" s="10"/>
      <c r="J59" s="10"/>
      <c r="K59" s="10"/>
      <c r="L59" s="10"/>
      <c r="M59" s="8"/>
      <c r="N59" s="5" t="s">
        <v>181</v>
      </c>
      <c r="O59" s="5" t="s">
        <v>52</v>
      </c>
      <c r="P59" s="5" t="s">
        <v>52</v>
      </c>
      <c r="Q59" s="5" t="s">
        <v>172</v>
      </c>
      <c r="R59" s="5" t="s">
        <v>60</v>
      </c>
      <c r="S59" s="5" t="s">
        <v>60</v>
      </c>
      <c r="T59" s="5" t="s">
        <v>61</v>
      </c>
      <c r="U59" s="1"/>
      <c r="V59" s="1"/>
      <c r="W59" s="1"/>
      <c r="X59" s="1">
        <v>1</v>
      </c>
      <c r="Y59" s="1">
        <v>2</v>
      </c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5" t="s">
        <v>52</v>
      </c>
      <c r="AS59" s="5" t="s">
        <v>52</v>
      </c>
      <c r="AT59" s="1"/>
      <c r="AU59" s="5" t="s">
        <v>182</v>
      </c>
      <c r="AV59" s="1">
        <v>37</v>
      </c>
    </row>
    <row r="60" spans="1:48" ht="30" customHeight="1" x14ac:dyDescent="0.3">
      <c r="A60" s="8" t="s">
        <v>183</v>
      </c>
      <c r="B60" s="8" t="s">
        <v>184</v>
      </c>
      <c r="C60" s="8" t="s">
        <v>72</v>
      </c>
      <c r="D60" s="9">
        <v>1</v>
      </c>
      <c r="E60" s="10"/>
      <c r="F60" s="10"/>
      <c r="G60" s="10"/>
      <c r="H60" s="10"/>
      <c r="I60" s="10"/>
      <c r="J60" s="10"/>
      <c r="K60" s="10"/>
      <c r="L60" s="10"/>
      <c r="M60" s="8"/>
      <c r="N60" s="5" t="s">
        <v>73</v>
      </c>
      <c r="O60" s="5" t="s">
        <v>52</v>
      </c>
      <c r="P60" s="5" t="s">
        <v>52</v>
      </c>
      <c r="Q60" s="5" t="s">
        <v>172</v>
      </c>
      <c r="R60" s="5" t="s">
        <v>60</v>
      </c>
      <c r="S60" s="5" t="s">
        <v>60</v>
      </c>
      <c r="T60" s="5" t="s">
        <v>60</v>
      </c>
      <c r="U60" s="1">
        <v>0</v>
      </c>
      <c r="V60" s="1">
        <v>0</v>
      </c>
      <c r="W60" s="1">
        <v>0.15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5" t="s">
        <v>52</v>
      </c>
      <c r="AS60" s="5" t="s">
        <v>52</v>
      </c>
      <c r="AT60" s="1"/>
      <c r="AU60" s="5" t="s">
        <v>185</v>
      </c>
      <c r="AV60" s="1">
        <v>126</v>
      </c>
    </row>
    <row r="61" spans="1:48" ht="30" customHeight="1" x14ac:dyDescent="0.3">
      <c r="A61" s="8" t="s">
        <v>186</v>
      </c>
      <c r="B61" s="8" t="s">
        <v>187</v>
      </c>
      <c r="C61" s="8" t="s">
        <v>58</v>
      </c>
      <c r="D61" s="9">
        <v>3704</v>
      </c>
      <c r="E61" s="10"/>
      <c r="F61" s="10"/>
      <c r="G61" s="10"/>
      <c r="H61" s="10"/>
      <c r="I61" s="10"/>
      <c r="J61" s="10"/>
      <c r="K61" s="10"/>
      <c r="L61" s="10"/>
      <c r="M61" s="8"/>
      <c r="N61" s="5" t="s">
        <v>188</v>
      </c>
      <c r="O61" s="5" t="s">
        <v>52</v>
      </c>
      <c r="P61" s="5" t="s">
        <v>52</v>
      </c>
      <c r="Q61" s="5" t="s">
        <v>172</v>
      </c>
      <c r="R61" s="5" t="s">
        <v>60</v>
      </c>
      <c r="S61" s="5" t="s">
        <v>60</v>
      </c>
      <c r="T61" s="5" t="s">
        <v>61</v>
      </c>
      <c r="U61" s="1"/>
      <c r="V61" s="1"/>
      <c r="W61" s="1"/>
      <c r="X61" s="1"/>
      <c r="Y61" s="1">
        <v>2</v>
      </c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5" t="s">
        <v>52</v>
      </c>
      <c r="AS61" s="5" t="s">
        <v>52</v>
      </c>
      <c r="AT61" s="1"/>
      <c r="AU61" s="5" t="s">
        <v>189</v>
      </c>
      <c r="AV61" s="1">
        <v>38</v>
      </c>
    </row>
    <row r="62" spans="1:48" ht="30" customHeight="1" x14ac:dyDescent="0.3">
      <c r="A62" s="8" t="s">
        <v>186</v>
      </c>
      <c r="B62" s="8" t="s">
        <v>190</v>
      </c>
      <c r="C62" s="8" t="s">
        <v>58</v>
      </c>
      <c r="D62" s="9">
        <v>1096</v>
      </c>
      <c r="E62" s="10"/>
      <c r="F62" s="10"/>
      <c r="G62" s="10"/>
      <c r="H62" s="10"/>
      <c r="I62" s="10"/>
      <c r="J62" s="10"/>
      <c r="K62" s="10"/>
      <c r="L62" s="10"/>
      <c r="M62" s="8"/>
      <c r="N62" s="5" t="s">
        <v>191</v>
      </c>
      <c r="O62" s="5" t="s">
        <v>52</v>
      </c>
      <c r="P62" s="5" t="s">
        <v>52</v>
      </c>
      <c r="Q62" s="5" t="s">
        <v>172</v>
      </c>
      <c r="R62" s="5" t="s">
        <v>60</v>
      </c>
      <c r="S62" s="5" t="s">
        <v>60</v>
      </c>
      <c r="T62" s="5" t="s">
        <v>61</v>
      </c>
      <c r="U62" s="1"/>
      <c r="V62" s="1"/>
      <c r="W62" s="1"/>
      <c r="X62" s="1"/>
      <c r="Y62" s="1">
        <v>2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5" t="s">
        <v>52</v>
      </c>
      <c r="AS62" s="5" t="s">
        <v>52</v>
      </c>
      <c r="AT62" s="1"/>
      <c r="AU62" s="5" t="s">
        <v>192</v>
      </c>
      <c r="AV62" s="1">
        <v>39</v>
      </c>
    </row>
    <row r="63" spans="1:48" ht="30" customHeight="1" x14ac:dyDescent="0.3">
      <c r="A63" s="8" t="s">
        <v>70</v>
      </c>
      <c r="B63" s="8" t="s">
        <v>71</v>
      </c>
      <c r="C63" s="8" t="s">
        <v>72</v>
      </c>
      <c r="D63" s="9">
        <v>1</v>
      </c>
      <c r="E63" s="10"/>
      <c r="F63" s="10"/>
      <c r="G63" s="10"/>
      <c r="H63" s="10"/>
      <c r="I63" s="10"/>
      <c r="J63" s="10"/>
      <c r="K63" s="10"/>
      <c r="L63" s="10"/>
      <c r="M63" s="8"/>
      <c r="N63" s="5" t="s">
        <v>129</v>
      </c>
      <c r="O63" s="5" t="s">
        <v>52</v>
      </c>
      <c r="P63" s="5" t="s">
        <v>52</v>
      </c>
      <c r="Q63" s="5" t="s">
        <v>172</v>
      </c>
      <c r="R63" s="5" t="s">
        <v>60</v>
      </c>
      <c r="S63" s="5" t="s">
        <v>60</v>
      </c>
      <c r="T63" s="5" t="s">
        <v>60</v>
      </c>
      <c r="U63" s="1">
        <v>0</v>
      </c>
      <c r="V63" s="1">
        <v>0</v>
      </c>
      <c r="W63" s="1">
        <v>0.02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5" t="s">
        <v>52</v>
      </c>
      <c r="AS63" s="5" t="s">
        <v>52</v>
      </c>
      <c r="AT63" s="1"/>
      <c r="AU63" s="5" t="s">
        <v>193</v>
      </c>
      <c r="AV63" s="1">
        <v>124</v>
      </c>
    </row>
    <row r="64" spans="1:48" ht="30" customHeight="1" x14ac:dyDescent="0.3">
      <c r="A64" s="8" t="s">
        <v>194</v>
      </c>
      <c r="B64" s="8" t="s">
        <v>195</v>
      </c>
      <c r="C64" s="8" t="s">
        <v>77</v>
      </c>
      <c r="D64" s="9">
        <v>54</v>
      </c>
      <c r="E64" s="10"/>
      <c r="F64" s="10"/>
      <c r="G64" s="10"/>
      <c r="H64" s="10"/>
      <c r="I64" s="10"/>
      <c r="J64" s="10"/>
      <c r="K64" s="10"/>
      <c r="L64" s="10"/>
      <c r="M64" s="8"/>
      <c r="N64" s="5" t="s">
        <v>196</v>
      </c>
      <c r="O64" s="5" t="s">
        <v>52</v>
      </c>
      <c r="P64" s="5" t="s">
        <v>52</v>
      </c>
      <c r="Q64" s="5" t="s">
        <v>172</v>
      </c>
      <c r="R64" s="5" t="s">
        <v>60</v>
      </c>
      <c r="S64" s="5" t="s">
        <v>60</v>
      </c>
      <c r="T64" s="5" t="s">
        <v>61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5" t="s">
        <v>52</v>
      </c>
      <c r="AS64" s="5" t="s">
        <v>52</v>
      </c>
      <c r="AT64" s="1"/>
      <c r="AU64" s="5" t="s">
        <v>197</v>
      </c>
      <c r="AV64" s="1">
        <v>40</v>
      </c>
    </row>
    <row r="65" spans="1:48" ht="30" customHeight="1" x14ac:dyDescent="0.3">
      <c r="A65" s="8" t="s">
        <v>198</v>
      </c>
      <c r="B65" s="8" t="s">
        <v>199</v>
      </c>
      <c r="C65" s="8" t="s">
        <v>77</v>
      </c>
      <c r="D65" s="9">
        <v>54</v>
      </c>
      <c r="E65" s="10"/>
      <c r="F65" s="10"/>
      <c r="G65" s="10"/>
      <c r="H65" s="10"/>
      <c r="I65" s="10"/>
      <c r="J65" s="10"/>
      <c r="K65" s="10"/>
      <c r="L65" s="10"/>
      <c r="M65" s="8"/>
      <c r="N65" s="5" t="s">
        <v>200</v>
      </c>
      <c r="O65" s="5" t="s">
        <v>52</v>
      </c>
      <c r="P65" s="5" t="s">
        <v>52</v>
      </c>
      <c r="Q65" s="5" t="s">
        <v>172</v>
      </c>
      <c r="R65" s="5" t="s">
        <v>60</v>
      </c>
      <c r="S65" s="5" t="s">
        <v>60</v>
      </c>
      <c r="T65" s="5" t="s">
        <v>61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5" t="s">
        <v>52</v>
      </c>
      <c r="AS65" s="5" t="s">
        <v>52</v>
      </c>
      <c r="AT65" s="1"/>
      <c r="AU65" s="5" t="s">
        <v>201</v>
      </c>
      <c r="AV65" s="1">
        <v>41</v>
      </c>
    </row>
    <row r="66" spans="1:48" ht="30" customHeight="1" x14ac:dyDescent="0.3">
      <c r="A66" s="8" t="s">
        <v>202</v>
      </c>
      <c r="B66" s="8" t="s">
        <v>203</v>
      </c>
      <c r="C66" s="8" t="s">
        <v>77</v>
      </c>
      <c r="D66" s="9">
        <v>83</v>
      </c>
      <c r="E66" s="10"/>
      <c r="F66" s="10"/>
      <c r="G66" s="10"/>
      <c r="H66" s="10"/>
      <c r="I66" s="10"/>
      <c r="J66" s="10"/>
      <c r="K66" s="10"/>
      <c r="L66" s="10"/>
      <c r="M66" s="8"/>
      <c r="N66" s="5" t="s">
        <v>204</v>
      </c>
      <c r="O66" s="5" t="s">
        <v>52</v>
      </c>
      <c r="P66" s="5" t="s">
        <v>52</v>
      </c>
      <c r="Q66" s="5" t="s">
        <v>172</v>
      </c>
      <c r="R66" s="5" t="s">
        <v>60</v>
      </c>
      <c r="S66" s="5" t="s">
        <v>60</v>
      </c>
      <c r="T66" s="5" t="s">
        <v>61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5" t="s">
        <v>52</v>
      </c>
      <c r="AS66" s="5" t="s">
        <v>52</v>
      </c>
      <c r="AT66" s="1"/>
      <c r="AU66" s="5" t="s">
        <v>205</v>
      </c>
      <c r="AV66" s="1">
        <v>42</v>
      </c>
    </row>
    <row r="67" spans="1:48" ht="30" customHeight="1" x14ac:dyDescent="0.3">
      <c r="A67" s="8" t="s">
        <v>202</v>
      </c>
      <c r="B67" s="8" t="s">
        <v>206</v>
      </c>
      <c r="C67" s="8" t="s">
        <v>77</v>
      </c>
      <c r="D67" s="9">
        <v>150</v>
      </c>
      <c r="E67" s="10"/>
      <c r="F67" s="10"/>
      <c r="G67" s="10"/>
      <c r="H67" s="10"/>
      <c r="I67" s="10"/>
      <c r="J67" s="10"/>
      <c r="K67" s="10"/>
      <c r="L67" s="10"/>
      <c r="M67" s="8"/>
      <c r="N67" s="5" t="s">
        <v>207</v>
      </c>
      <c r="O67" s="5" t="s">
        <v>52</v>
      </c>
      <c r="P67" s="5" t="s">
        <v>52</v>
      </c>
      <c r="Q67" s="5" t="s">
        <v>172</v>
      </c>
      <c r="R67" s="5" t="s">
        <v>60</v>
      </c>
      <c r="S67" s="5" t="s">
        <v>60</v>
      </c>
      <c r="T67" s="5" t="s">
        <v>61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5" t="s">
        <v>52</v>
      </c>
      <c r="AS67" s="5" t="s">
        <v>52</v>
      </c>
      <c r="AT67" s="1"/>
      <c r="AU67" s="5" t="s">
        <v>208</v>
      </c>
      <c r="AV67" s="1">
        <v>43</v>
      </c>
    </row>
    <row r="68" spans="1:48" ht="30" customHeight="1" x14ac:dyDescent="0.3">
      <c r="A68" s="8" t="s">
        <v>209</v>
      </c>
      <c r="B68" s="8" t="s">
        <v>210</v>
      </c>
      <c r="C68" s="8" t="s">
        <v>77</v>
      </c>
      <c r="D68" s="9">
        <v>96</v>
      </c>
      <c r="E68" s="10"/>
      <c r="F68" s="10"/>
      <c r="G68" s="10"/>
      <c r="H68" s="10"/>
      <c r="I68" s="10"/>
      <c r="J68" s="10"/>
      <c r="K68" s="10"/>
      <c r="L68" s="10"/>
      <c r="M68" s="8"/>
      <c r="N68" s="5" t="s">
        <v>211</v>
      </c>
      <c r="O68" s="5" t="s">
        <v>52</v>
      </c>
      <c r="P68" s="5" t="s">
        <v>52</v>
      </c>
      <c r="Q68" s="5" t="s">
        <v>172</v>
      </c>
      <c r="R68" s="5" t="s">
        <v>60</v>
      </c>
      <c r="S68" s="5" t="s">
        <v>60</v>
      </c>
      <c r="T68" s="5" t="s">
        <v>61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5" t="s">
        <v>52</v>
      </c>
      <c r="AS68" s="5" t="s">
        <v>52</v>
      </c>
      <c r="AT68" s="1"/>
      <c r="AU68" s="5" t="s">
        <v>212</v>
      </c>
      <c r="AV68" s="1">
        <v>50</v>
      </c>
    </row>
    <row r="69" spans="1:48" ht="30" customHeight="1" x14ac:dyDescent="0.3">
      <c r="A69" s="8" t="s">
        <v>198</v>
      </c>
      <c r="B69" s="8" t="s">
        <v>213</v>
      </c>
      <c r="C69" s="8" t="s">
        <v>77</v>
      </c>
      <c r="D69" s="9">
        <v>150</v>
      </c>
      <c r="E69" s="10"/>
      <c r="F69" s="10"/>
      <c r="G69" s="10"/>
      <c r="H69" s="10"/>
      <c r="I69" s="10"/>
      <c r="J69" s="10"/>
      <c r="K69" s="10"/>
      <c r="L69" s="10"/>
      <c r="M69" s="8"/>
      <c r="N69" s="5" t="s">
        <v>214</v>
      </c>
      <c r="O69" s="5" t="s">
        <v>52</v>
      </c>
      <c r="P69" s="5" t="s">
        <v>52</v>
      </c>
      <c r="Q69" s="5" t="s">
        <v>172</v>
      </c>
      <c r="R69" s="5" t="s">
        <v>60</v>
      </c>
      <c r="S69" s="5" t="s">
        <v>60</v>
      </c>
      <c r="T69" s="5" t="s">
        <v>61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5" t="s">
        <v>52</v>
      </c>
      <c r="AS69" s="5" t="s">
        <v>52</v>
      </c>
      <c r="AT69" s="1"/>
      <c r="AU69" s="5" t="s">
        <v>215</v>
      </c>
      <c r="AV69" s="1">
        <v>44</v>
      </c>
    </row>
    <row r="70" spans="1:48" ht="30" customHeight="1" x14ac:dyDescent="0.3">
      <c r="A70" s="8" t="s">
        <v>216</v>
      </c>
      <c r="B70" s="8" t="s">
        <v>217</v>
      </c>
      <c r="C70" s="8" t="s">
        <v>77</v>
      </c>
      <c r="D70" s="9">
        <v>57</v>
      </c>
      <c r="E70" s="10"/>
      <c r="F70" s="10"/>
      <c r="G70" s="10"/>
      <c r="H70" s="10"/>
      <c r="I70" s="10"/>
      <c r="J70" s="10"/>
      <c r="K70" s="10"/>
      <c r="L70" s="10"/>
      <c r="M70" s="8"/>
      <c r="N70" s="5" t="s">
        <v>218</v>
      </c>
      <c r="O70" s="5" t="s">
        <v>52</v>
      </c>
      <c r="P70" s="5" t="s">
        <v>52</v>
      </c>
      <c r="Q70" s="5" t="s">
        <v>172</v>
      </c>
      <c r="R70" s="5" t="s">
        <v>60</v>
      </c>
      <c r="S70" s="5" t="s">
        <v>60</v>
      </c>
      <c r="T70" s="5" t="s">
        <v>61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5" t="s">
        <v>52</v>
      </c>
      <c r="AS70" s="5" t="s">
        <v>52</v>
      </c>
      <c r="AT70" s="1"/>
      <c r="AU70" s="5" t="s">
        <v>219</v>
      </c>
      <c r="AV70" s="1">
        <v>45</v>
      </c>
    </row>
    <row r="71" spans="1:48" ht="30" customHeight="1" x14ac:dyDescent="0.3">
      <c r="A71" s="8" t="s">
        <v>216</v>
      </c>
      <c r="B71" s="8" t="s">
        <v>220</v>
      </c>
      <c r="C71" s="8" t="s">
        <v>77</v>
      </c>
      <c r="D71" s="9">
        <v>9</v>
      </c>
      <c r="E71" s="10"/>
      <c r="F71" s="10"/>
      <c r="G71" s="10"/>
      <c r="H71" s="10"/>
      <c r="I71" s="10"/>
      <c r="J71" s="10"/>
      <c r="K71" s="10"/>
      <c r="L71" s="10"/>
      <c r="M71" s="8"/>
      <c r="N71" s="5" t="s">
        <v>221</v>
      </c>
      <c r="O71" s="5" t="s">
        <v>52</v>
      </c>
      <c r="P71" s="5" t="s">
        <v>52</v>
      </c>
      <c r="Q71" s="5" t="s">
        <v>172</v>
      </c>
      <c r="R71" s="5" t="s">
        <v>60</v>
      </c>
      <c r="S71" s="5" t="s">
        <v>60</v>
      </c>
      <c r="T71" s="5" t="s">
        <v>61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5" t="s">
        <v>52</v>
      </c>
      <c r="AS71" s="5" t="s">
        <v>52</v>
      </c>
      <c r="AT71" s="1"/>
      <c r="AU71" s="5" t="s">
        <v>222</v>
      </c>
      <c r="AV71" s="1">
        <v>46</v>
      </c>
    </row>
    <row r="72" spans="1:48" ht="30" customHeight="1" x14ac:dyDescent="0.3">
      <c r="A72" s="8" t="s">
        <v>223</v>
      </c>
      <c r="B72" s="8" t="s">
        <v>220</v>
      </c>
      <c r="C72" s="8" t="s">
        <v>77</v>
      </c>
      <c r="D72" s="9">
        <v>138</v>
      </c>
      <c r="E72" s="10"/>
      <c r="F72" s="10"/>
      <c r="G72" s="10"/>
      <c r="H72" s="10"/>
      <c r="I72" s="10"/>
      <c r="J72" s="10"/>
      <c r="K72" s="10"/>
      <c r="L72" s="10"/>
      <c r="M72" s="8"/>
      <c r="N72" s="5" t="s">
        <v>224</v>
      </c>
      <c r="O72" s="5" t="s">
        <v>52</v>
      </c>
      <c r="P72" s="5" t="s">
        <v>52</v>
      </c>
      <c r="Q72" s="5" t="s">
        <v>172</v>
      </c>
      <c r="R72" s="5" t="s">
        <v>60</v>
      </c>
      <c r="S72" s="5" t="s">
        <v>60</v>
      </c>
      <c r="T72" s="5" t="s">
        <v>61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5" t="s">
        <v>52</v>
      </c>
      <c r="AS72" s="5" t="s">
        <v>52</v>
      </c>
      <c r="AT72" s="1"/>
      <c r="AU72" s="5" t="s">
        <v>225</v>
      </c>
      <c r="AV72" s="1">
        <v>47</v>
      </c>
    </row>
    <row r="73" spans="1:48" ht="30" customHeight="1" x14ac:dyDescent="0.3">
      <c r="A73" s="8" t="s">
        <v>104</v>
      </c>
      <c r="B73" s="8" t="s">
        <v>226</v>
      </c>
      <c r="C73" s="8" t="s">
        <v>77</v>
      </c>
      <c r="D73" s="9">
        <v>96</v>
      </c>
      <c r="E73" s="10"/>
      <c r="F73" s="10"/>
      <c r="G73" s="10"/>
      <c r="H73" s="10"/>
      <c r="I73" s="10"/>
      <c r="J73" s="10"/>
      <c r="K73" s="10"/>
      <c r="L73" s="10"/>
      <c r="M73" s="8"/>
      <c r="N73" s="5" t="s">
        <v>227</v>
      </c>
      <c r="O73" s="5" t="s">
        <v>52</v>
      </c>
      <c r="P73" s="5" t="s">
        <v>52</v>
      </c>
      <c r="Q73" s="5" t="s">
        <v>172</v>
      </c>
      <c r="R73" s="5" t="s">
        <v>61</v>
      </c>
      <c r="S73" s="5" t="s">
        <v>60</v>
      </c>
      <c r="T73" s="5" t="s">
        <v>60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5" t="s">
        <v>52</v>
      </c>
      <c r="AS73" s="5" t="s">
        <v>52</v>
      </c>
      <c r="AT73" s="1"/>
      <c r="AU73" s="5" t="s">
        <v>228</v>
      </c>
      <c r="AV73" s="1">
        <v>48</v>
      </c>
    </row>
    <row r="74" spans="1:48" ht="30" customHeight="1" x14ac:dyDescent="0.3">
      <c r="A74" s="8" t="s">
        <v>229</v>
      </c>
      <c r="B74" s="8" t="s">
        <v>230</v>
      </c>
      <c r="C74" s="8" t="s">
        <v>231</v>
      </c>
      <c r="D74" s="9">
        <v>8</v>
      </c>
      <c r="E74" s="10"/>
      <c r="F74" s="10"/>
      <c r="G74" s="10"/>
      <c r="H74" s="10"/>
      <c r="I74" s="10"/>
      <c r="J74" s="10"/>
      <c r="K74" s="10"/>
      <c r="L74" s="10"/>
      <c r="M74" s="8"/>
      <c r="N74" s="5" t="s">
        <v>232</v>
      </c>
      <c r="O74" s="5" t="s">
        <v>52</v>
      </c>
      <c r="P74" s="5" t="s">
        <v>52</v>
      </c>
      <c r="Q74" s="5" t="s">
        <v>172</v>
      </c>
      <c r="R74" s="5" t="s">
        <v>61</v>
      </c>
      <c r="S74" s="5" t="s">
        <v>60</v>
      </c>
      <c r="T74" s="5" t="s">
        <v>60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5" t="s">
        <v>52</v>
      </c>
      <c r="AS74" s="5" t="s">
        <v>52</v>
      </c>
      <c r="AT74" s="1"/>
      <c r="AU74" s="5" t="s">
        <v>233</v>
      </c>
      <c r="AV74" s="1">
        <v>49</v>
      </c>
    </row>
    <row r="75" spans="1:48" ht="30" customHeight="1" x14ac:dyDescent="0.3">
      <c r="A75" s="8" t="s">
        <v>121</v>
      </c>
      <c r="B75" s="8" t="s">
        <v>117</v>
      </c>
      <c r="C75" s="8" t="s">
        <v>118</v>
      </c>
      <c r="D75" s="9">
        <v>116</v>
      </c>
      <c r="E75" s="10"/>
      <c r="F75" s="10"/>
      <c r="G75" s="10"/>
      <c r="H75" s="10"/>
      <c r="I75" s="10"/>
      <c r="J75" s="10"/>
      <c r="K75" s="10"/>
      <c r="L75" s="10"/>
      <c r="M75" s="8"/>
      <c r="N75" s="5" t="s">
        <v>122</v>
      </c>
      <c r="O75" s="5" t="s">
        <v>52</v>
      </c>
      <c r="P75" s="5" t="s">
        <v>52</v>
      </c>
      <c r="Q75" s="5" t="s">
        <v>172</v>
      </c>
      <c r="R75" s="5" t="s">
        <v>60</v>
      </c>
      <c r="S75" s="5" t="s">
        <v>60</v>
      </c>
      <c r="T75" s="5" t="s">
        <v>61</v>
      </c>
      <c r="U75" s="1"/>
      <c r="V75" s="1"/>
      <c r="W75" s="1"/>
      <c r="X75" s="1"/>
      <c r="Y75" s="1"/>
      <c r="Z75" s="1">
        <v>3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5" t="s">
        <v>52</v>
      </c>
      <c r="AS75" s="5" t="s">
        <v>52</v>
      </c>
      <c r="AT75" s="1"/>
      <c r="AU75" s="5" t="s">
        <v>234</v>
      </c>
      <c r="AV75" s="1">
        <v>87</v>
      </c>
    </row>
    <row r="76" spans="1:48" ht="30" customHeight="1" x14ac:dyDescent="0.3">
      <c r="A76" s="8" t="s">
        <v>127</v>
      </c>
      <c r="B76" s="8" t="s">
        <v>128</v>
      </c>
      <c r="C76" s="8" t="s">
        <v>72</v>
      </c>
      <c r="D76" s="9">
        <v>1</v>
      </c>
      <c r="E76" s="10"/>
      <c r="F76" s="10"/>
      <c r="G76" s="10"/>
      <c r="H76" s="10"/>
      <c r="I76" s="10"/>
      <c r="J76" s="10"/>
      <c r="K76" s="10"/>
      <c r="L76" s="10"/>
      <c r="M76" s="8"/>
      <c r="N76" s="5" t="s">
        <v>235</v>
      </c>
      <c r="O76" s="5" t="s">
        <v>52</v>
      </c>
      <c r="P76" s="5" t="s">
        <v>52</v>
      </c>
      <c r="Q76" s="5" t="s">
        <v>172</v>
      </c>
      <c r="R76" s="5" t="s">
        <v>60</v>
      </c>
      <c r="S76" s="5" t="s">
        <v>60</v>
      </c>
      <c r="T76" s="5" t="s">
        <v>60</v>
      </c>
      <c r="U76" s="1">
        <v>1</v>
      </c>
      <c r="V76" s="1">
        <v>0</v>
      </c>
      <c r="W76" s="1">
        <v>0.03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5" t="s">
        <v>52</v>
      </c>
      <c r="AS76" s="5" t="s">
        <v>52</v>
      </c>
      <c r="AT76" s="1"/>
      <c r="AU76" s="5" t="s">
        <v>236</v>
      </c>
      <c r="AV76" s="1">
        <v>125</v>
      </c>
    </row>
    <row r="77" spans="1:48" ht="30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48" ht="30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48" ht="30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48" ht="30" customHeight="1" x14ac:dyDescent="0.3">
      <c r="A81" s="9" t="s">
        <v>131</v>
      </c>
      <c r="B81" s="9"/>
      <c r="C81" s="9"/>
      <c r="D81" s="9"/>
      <c r="E81" s="9"/>
      <c r="F81" s="10"/>
      <c r="G81" s="9"/>
      <c r="H81" s="10"/>
      <c r="I81" s="9"/>
      <c r="J81" s="10"/>
      <c r="K81" s="9"/>
      <c r="L81" s="10"/>
      <c r="M81" s="9"/>
      <c r="N81" t="s">
        <v>132</v>
      </c>
    </row>
    <row r="82" spans="1:48" ht="30" customHeight="1" x14ac:dyDescent="0.3">
      <c r="A82" s="8" t="s">
        <v>237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"/>
      <c r="O82" s="1"/>
      <c r="P82" s="1"/>
      <c r="Q82" s="5" t="s">
        <v>238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30" customHeight="1" x14ac:dyDescent="0.3">
      <c r="A83" s="8" t="s">
        <v>173</v>
      </c>
      <c r="B83" s="8" t="s">
        <v>174</v>
      </c>
      <c r="C83" s="8" t="s">
        <v>58</v>
      </c>
      <c r="D83" s="9">
        <v>586</v>
      </c>
      <c r="E83" s="10"/>
      <c r="F83" s="10"/>
      <c r="G83" s="10"/>
      <c r="H83" s="10"/>
      <c r="I83" s="10"/>
      <c r="J83" s="10"/>
      <c r="K83" s="10"/>
      <c r="L83" s="10"/>
      <c r="M83" s="8"/>
      <c r="N83" s="5" t="s">
        <v>175</v>
      </c>
      <c r="O83" s="5" t="s">
        <v>52</v>
      </c>
      <c r="P83" s="5" t="s">
        <v>52</v>
      </c>
      <c r="Q83" s="5" t="s">
        <v>238</v>
      </c>
      <c r="R83" s="5" t="s">
        <v>60</v>
      </c>
      <c r="S83" s="5" t="s">
        <v>60</v>
      </c>
      <c r="T83" s="5" t="s">
        <v>61</v>
      </c>
      <c r="U83" s="1"/>
      <c r="V83" s="1"/>
      <c r="W83" s="1"/>
      <c r="X83" s="1">
        <v>1</v>
      </c>
      <c r="Y83" s="1">
        <v>2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5" t="s">
        <v>52</v>
      </c>
      <c r="AS83" s="5" t="s">
        <v>52</v>
      </c>
      <c r="AT83" s="1"/>
      <c r="AU83" s="5" t="s">
        <v>239</v>
      </c>
      <c r="AV83" s="1">
        <v>51</v>
      </c>
    </row>
    <row r="84" spans="1:48" ht="30" customHeight="1" x14ac:dyDescent="0.3">
      <c r="A84" s="8" t="s">
        <v>173</v>
      </c>
      <c r="B84" s="8" t="s">
        <v>177</v>
      </c>
      <c r="C84" s="8" t="s">
        <v>58</v>
      </c>
      <c r="D84" s="9">
        <v>81</v>
      </c>
      <c r="E84" s="10"/>
      <c r="F84" s="10"/>
      <c r="G84" s="10"/>
      <c r="H84" s="10"/>
      <c r="I84" s="10"/>
      <c r="J84" s="10"/>
      <c r="K84" s="10"/>
      <c r="L84" s="10"/>
      <c r="M84" s="8"/>
      <c r="N84" s="5" t="s">
        <v>178</v>
      </c>
      <c r="O84" s="5" t="s">
        <v>52</v>
      </c>
      <c r="P84" s="5" t="s">
        <v>52</v>
      </c>
      <c r="Q84" s="5" t="s">
        <v>238</v>
      </c>
      <c r="R84" s="5" t="s">
        <v>60</v>
      </c>
      <c r="S84" s="5" t="s">
        <v>60</v>
      </c>
      <c r="T84" s="5" t="s">
        <v>61</v>
      </c>
      <c r="U84" s="1"/>
      <c r="V84" s="1"/>
      <c r="W84" s="1"/>
      <c r="X84" s="1">
        <v>1</v>
      </c>
      <c r="Y84" s="1">
        <v>2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5" t="s">
        <v>52</v>
      </c>
      <c r="AS84" s="5" t="s">
        <v>52</v>
      </c>
      <c r="AT84" s="1"/>
      <c r="AU84" s="5" t="s">
        <v>240</v>
      </c>
      <c r="AV84" s="1">
        <v>52</v>
      </c>
    </row>
    <row r="85" spans="1:48" ht="30" customHeight="1" x14ac:dyDescent="0.3">
      <c r="A85" s="8" t="s">
        <v>183</v>
      </c>
      <c r="B85" s="8" t="s">
        <v>184</v>
      </c>
      <c r="C85" s="8" t="s">
        <v>72</v>
      </c>
      <c r="D85" s="9">
        <v>1</v>
      </c>
      <c r="E85" s="10"/>
      <c r="F85" s="10"/>
      <c r="G85" s="10"/>
      <c r="H85" s="10"/>
      <c r="I85" s="10"/>
      <c r="J85" s="10"/>
      <c r="K85" s="10"/>
      <c r="L85" s="10"/>
      <c r="M85" s="8"/>
      <c r="N85" s="5" t="s">
        <v>73</v>
      </c>
      <c r="O85" s="5" t="s">
        <v>52</v>
      </c>
      <c r="P85" s="5" t="s">
        <v>52</v>
      </c>
      <c r="Q85" s="5" t="s">
        <v>238</v>
      </c>
      <c r="R85" s="5" t="s">
        <v>60</v>
      </c>
      <c r="S85" s="5" t="s">
        <v>60</v>
      </c>
      <c r="T85" s="5" t="s">
        <v>60</v>
      </c>
      <c r="U85" s="1">
        <v>0</v>
      </c>
      <c r="V85" s="1">
        <v>0</v>
      </c>
      <c r="W85" s="1">
        <v>0.15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5" t="s">
        <v>52</v>
      </c>
      <c r="AS85" s="5" t="s">
        <v>52</v>
      </c>
      <c r="AT85" s="1"/>
      <c r="AU85" s="5" t="s">
        <v>241</v>
      </c>
      <c r="AV85" s="1">
        <v>129</v>
      </c>
    </row>
    <row r="86" spans="1:48" ht="30" customHeight="1" x14ac:dyDescent="0.3">
      <c r="A86" s="8" t="s">
        <v>186</v>
      </c>
      <c r="B86" s="8" t="s">
        <v>242</v>
      </c>
      <c r="C86" s="8" t="s">
        <v>58</v>
      </c>
      <c r="D86" s="9">
        <v>2455</v>
      </c>
      <c r="E86" s="10"/>
      <c r="F86" s="10"/>
      <c r="G86" s="10"/>
      <c r="H86" s="10"/>
      <c r="I86" s="10"/>
      <c r="J86" s="10"/>
      <c r="K86" s="10"/>
      <c r="L86" s="10"/>
      <c r="M86" s="8"/>
      <c r="N86" s="5" t="s">
        <v>243</v>
      </c>
      <c r="O86" s="5" t="s">
        <v>52</v>
      </c>
      <c r="P86" s="5" t="s">
        <v>52</v>
      </c>
      <c r="Q86" s="5" t="s">
        <v>238</v>
      </c>
      <c r="R86" s="5" t="s">
        <v>60</v>
      </c>
      <c r="S86" s="5" t="s">
        <v>60</v>
      </c>
      <c r="T86" s="5" t="s">
        <v>61</v>
      </c>
      <c r="U86" s="1"/>
      <c r="V86" s="1"/>
      <c r="W86" s="1"/>
      <c r="X86" s="1"/>
      <c r="Y86" s="1">
        <v>2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5" t="s">
        <v>52</v>
      </c>
      <c r="AS86" s="5" t="s">
        <v>52</v>
      </c>
      <c r="AT86" s="1"/>
      <c r="AU86" s="5" t="s">
        <v>244</v>
      </c>
      <c r="AV86" s="1">
        <v>53</v>
      </c>
    </row>
    <row r="87" spans="1:48" ht="30" customHeight="1" x14ac:dyDescent="0.3">
      <c r="A87" s="8" t="s">
        <v>186</v>
      </c>
      <c r="B87" s="8" t="s">
        <v>245</v>
      </c>
      <c r="C87" s="8" t="s">
        <v>58</v>
      </c>
      <c r="D87" s="9">
        <v>930</v>
      </c>
      <c r="E87" s="10"/>
      <c r="F87" s="10"/>
      <c r="G87" s="10"/>
      <c r="H87" s="10"/>
      <c r="I87" s="10"/>
      <c r="J87" s="10"/>
      <c r="K87" s="10"/>
      <c r="L87" s="10"/>
      <c r="M87" s="8"/>
      <c r="N87" s="5" t="s">
        <v>246</v>
      </c>
      <c r="O87" s="5" t="s">
        <v>52</v>
      </c>
      <c r="P87" s="5" t="s">
        <v>52</v>
      </c>
      <c r="Q87" s="5" t="s">
        <v>238</v>
      </c>
      <c r="R87" s="5" t="s">
        <v>60</v>
      </c>
      <c r="S87" s="5" t="s">
        <v>60</v>
      </c>
      <c r="T87" s="5" t="s">
        <v>61</v>
      </c>
      <c r="U87" s="1"/>
      <c r="V87" s="1"/>
      <c r="W87" s="1"/>
      <c r="X87" s="1"/>
      <c r="Y87" s="1">
        <v>2</v>
      </c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5" t="s">
        <v>52</v>
      </c>
      <c r="AS87" s="5" t="s">
        <v>52</v>
      </c>
      <c r="AT87" s="1"/>
      <c r="AU87" s="5" t="s">
        <v>247</v>
      </c>
      <c r="AV87" s="1">
        <v>54</v>
      </c>
    </row>
    <row r="88" spans="1:48" ht="30" customHeight="1" x14ac:dyDescent="0.3">
      <c r="A88" s="8" t="s">
        <v>70</v>
      </c>
      <c r="B88" s="8" t="s">
        <v>71</v>
      </c>
      <c r="C88" s="8" t="s">
        <v>72</v>
      </c>
      <c r="D88" s="9">
        <v>1</v>
      </c>
      <c r="E88" s="10"/>
      <c r="F88" s="10"/>
      <c r="G88" s="10"/>
      <c r="H88" s="10"/>
      <c r="I88" s="10"/>
      <c r="J88" s="10"/>
      <c r="K88" s="10"/>
      <c r="L88" s="10"/>
      <c r="M88" s="8"/>
      <c r="N88" s="5" t="s">
        <v>129</v>
      </c>
      <c r="O88" s="5" t="s">
        <v>52</v>
      </c>
      <c r="P88" s="5" t="s">
        <v>52</v>
      </c>
      <c r="Q88" s="5" t="s">
        <v>238</v>
      </c>
      <c r="R88" s="5" t="s">
        <v>60</v>
      </c>
      <c r="S88" s="5" t="s">
        <v>60</v>
      </c>
      <c r="T88" s="5" t="s">
        <v>60</v>
      </c>
      <c r="U88" s="1">
        <v>0</v>
      </c>
      <c r="V88" s="1">
        <v>0</v>
      </c>
      <c r="W88" s="1">
        <v>0.02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5" t="s">
        <v>52</v>
      </c>
      <c r="AS88" s="5" t="s">
        <v>52</v>
      </c>
      <c r="AT88" s="1"/>
      <c r="AU88" s="5" t="s">
        <v>248</v>
      </c>
      <c r="AV88" s="1">
        <v>127</v>
      </c>
    </row>
    <row r="89" spans="1:48" ht="30" customHeight="1" x14ac:dyDescent="0.3">
      <c r="A89" s="8" t="s">
        <v>249</v>
      </c>
      <c r="B89" s="8" t="s">
        <v>250</v>
      </c>
      <c r="C89" s="8" t="s">
        <v>58</v>
      </c>
      <c r="D89" s="9">
        <v>262</v>
      </c>
      <c r="E89" s="10"/>
      <c r="F89" s="10"/>
      <c r="G89" s="10"/>
      <c r="H89" s="10"/>
      <c r="I89" s="10"/>
      <c r="J89" s="10"/>
      <c r="K89" s="10"/>
      <c r="L89" s="10"/>
      <c r="M89" s="8"/>
      <c r="N89" s="5" t="s">
        <v>251</v>
      </c>
      <c r="O89" s="5" t="s">
        <v>52</v>
      </c>
      <c r="P89" s="5" t="s">
        <v>52</v>
      </c>
      <c r="Q89" s="5" t="s">
        <v>238</v>
      </c>
      <c r="R89" s="5" t="s">
        <v>60</v>
      </c>
      <c r="S89" s="5" t="s">
        <v>60</v>
      </c>
      <c r="T89" s="5" t="s">
        <v>61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5" t="s">
        <v>52</v>
      </c>
      <c r="AS89" s="5" t="s">
        <v>52</v>
      </c>
      <c r="AT89" s="1"/>
      <c r="AU89" s="5" t="s">
        <v>252</v>
      </c>
      <c r="AV89" s="1">
        <v>55</v>
      </c>
    </row>
    <row r="90" spans="1:48" ht="30" customHeight="1" x14ac:dyDescent="0.3">
      <c r="A90" s="8" t="s">
        <v>253</v>
      </c>
      <c r="B90" s="8" t="s">
        <v>254</v>
      </c>
      <c r="C90" s="8" t="s">
        <v>77</v>
      </c>
      <c r="D90" s="9">
        <v>478</v>
      </c>
      <c r="E90" s="10"/>
      <c r="F90" s="10"/>
      <c r="G90" s="10"/>
      <c r="H90" s="10"/>
      <c r="I90" s="10"/>
      <c r="J90" s="10"/>
      <c r="K90" s="10"/>
      <c r="L90" s="10"/>
      <c r="M90" s="8"/>
      <c r="N90" s="5" t="s">
        <v>255</v>
      </c>
      <c r="O90" s="5" t="s">
        <v>52</v>
      </c>
      <c r="P90" s="5" t="s">
        <v>52</v>
      </c>
      <c r="Q90" s="5" t="s">
        <v>238</v>
      </c>
      <c r="R90" s="5" t="s">
        <v>60</v>
      </c>
      <c r="S90" s="5" t="s">
        <v>60</v>
      </c>
      <c r="T90" s="5" t="s">
        <v>61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5" t="s">
        <v>52</v>
      </c>
      <c r="AS90" s="5" t="s">
        <v>52</v>
      </c>
      <c r="AT90" s="1"/>
      <c r="AU90" s="5" t="s">
        <v>256</v>
      </c>
      <c r="AV90" s="1">
        <v>56</v>
      </c>
    </row>
    <row r="91" spans="1:48" ht="30" customHeight="1" x14ac:dyDescent="0.3">
      <c r="A91" s="8" t="s">
        <v>194</v>
      </c>
      <c r="B91" s="8" t="s">
        <v>195</v>
      </c>
      <c r="C91" s="8" t="s">
        <v>77</v>
      </c>
      <c r="D91" s="9">
        <v>144</v>
      </c>
      <c r="E91" s="10"/>
      <c r="F91" s="10"/>
      <c r="G91" s="10"/>
      <c r="H91" s="10"/>
      <c r="I91" s="10"/>
      <c r="J91" s="10"/>
      <c r="K91" s="10"/>
      <c r="L91" s="10"/>
      <c r="M91" s="8"/>
      <c r="N91" s="5" t="s">
        <v>196</v>
      </c>
      <c r="O91" s="5" t="s">
        <v>52</v>
      </c>
      <c r="P91" s="5" t="s">
        <v>52</v>
      </c>
      <c r="Q91" s="5" t="s">
        <v>238</v>
      </c>
      <c r="R91" s="5" t="s">
        <v>60</v>
      </c>
      <c r="S91" s="5" t="s">
        <v>60</v>
      </c>
      <c r="T91" s="5" t="s">
        <v>61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5" t="s">
        <v>52</v>
      </c>
      <c r="AS91" s="5" t="s">
        <v>52</v>
      </c>
      <c r="AT91" s="1"/>
      <c r="AU91" s="5" t="s">
        <v>257</v>
      </c>
      <c r="AV91" s="1">
        <v>57</v>
      </c>
    </row>
    <row r="92" spans="1:48" ht="30" customHeight="1" x14ac:dyDescent="0.3">
      <c r="A92" s="8" t="s">
        <v>194</v>
      </c>
      <c r="B92" s="8" t="s">
        <v>258</v>
      </c>
      <c r="C92" s="8" t="s">
        <v>77</v>
      </c>
      <c r="D92" s="9">
        <v>89</v>
      </c>
      <c r="E92" s="10"/>
      <c r="F92" s="10"/>
      <c r="G92" s="10"/>
      <c r="H92" s="10"/>
      <c r="I92" s="10"/>
      <c r="J92" s="10"/>
      <c r="K92" s="10"/>
      <c r="L92" s="10"/>
      <c r="M92" s="8"/>
      <c r="N92" s="5" t="s">
        <v>259</v>
      </c>
      <c r="O92" s="5" t="s">
        <v>52</v>
      </c>
      <c r="P92" s="5" t="s">
        <v>52</v>
      </c>
      <c r="Q92" s="5" t="s">
        <v>238</v>
      </c>
      <c r="R92" s="5" t="s">
        <v>60</v>
      </c>
      <c r="S92" s="5" t="s">
        <v>60</v>
      </c>
      <c r="T92" s="5" t="s">
        <v>61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5" t="s">
        <v>52</v>
      </c>
      <c r="AS92" s="5" t="s">
        <v>52</v>
      </c>
      <c r="AT92" s="1"/>
      <c r="AU92" s="5" t="s">
        <v>260</v>
      </c>
      <c r="AV92" s="1">
        <v>58</v>
      </c>
    </row>
    <row r="93" spans="1:48" ht="30" customHeight="1" x14ac:dyDescent="0.3">
      <c r="A93" s="8" t="s">
        <v>198</v>
      </c>
      <c r="B93" s="8" t="s">
        <v>199</v>
      </c>
      <c r="C93" s="8" t="s">
        <v>77</v>
      </c>
      <c r="D93" s="9">
        <v>144</v>
      </c>
      <c r="E93" s="10"/>
      <c r="F93" s="10"/>
      <c r="G93" s="10"/>
      <c r="H93" s="10"/>
      <c r="I93" s="10"/>
      <c r="J93" s="10"/>
      <c r="K93" s="10"/>
      <c r="L93" s="10"/>
      <c r="M93" s="8"/>
      <c r="N93" s="5" t="s">
        <v>200</v>
      </c>
      <c r="O93" s="5" t="s">
        <v>52</v>
      </c>
      <c r="P93" s="5" t="s">
        <v>52</v>
      </c>
      <c r="Q93" s="5" t="s">
        <v>238</v>
      </c>
      <c r="R93" s="5" t="s">
        <v>60</v>
      </c>
      <c r="S93" s="5" t="s">
        <v>60</v>
      </c>
      <c r="T93" s="5" t="s">
        <v>61</v>
      </c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5" t="s">
        <v>52</v>
      </c>
      <c r="AS93" s="5" t="s">
        <v>52</v>
      </c>
      <c r="AT93" s="1"/>
      <c r="AU93" s="5" t="s">
        <v>261</v>
      </c>
      <c r="AV93" s="1">
        <v>59</v>
      </c>
    </row>
    <row r="94" spans="1:48" ht="30" customHeight="1" x14ac:dyDescent="0.3">
      <c r="A94" s="8" t="s">
        <v>198</v>
      </c>
      <c r="B94" s="8" t="s">
        <v>262</v>
      </c>
      <c r="C94" s="8" t="s">
        <v>77</v>
      </c>
      <c r="D94" s="9">
        <v>89</v>
      </c>
      <c r="E94" s="10"/>
      <c r="F94" s="10"/>
      <c r="G94" s="10"/>
      <c r="H94" s="10"/>
      <c r="I94" s="10"/>
      <c r="J94" s="10"/>
      <c r="K94" s="10"/>
      <c r="L94" s="10"/>
      <c r="M94" s="8"/>
      <c r="N94" s="5" t="s">
        <v>263</v>
      </c>
      <c r="O94" s="5" t="s">
        <v>52</v>
      </c>
      <c r="P94" s="5" t="s">
        <v>52</v>
      </c>
      <c r="Q94" s="5" t="s">
        <v>238</v>
      </c>
      <c r="R94" s="5" t="s">
        <v>60</v>
      </c>
      <c r="S94" s="5" t="s">
        <v>60</v>
      </c>
      <c r="T94" s="5" t="s">
        <v>61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5" t="s">
        <v>52</v>
      </c>
      <c r="AS94" s="5" t="s">
        <v>52</v>
      </c>
      <c r="AT94" s="1"/>
      <c r="AU94" s="5" t="s">
        <v>264</v>
      </c>
      <c r="AV94" s="1">
        <v>60</v>
      </c>
    </row>
    <row r="95" spans="1:48" ht="30" customHeight="1" x14ac:dyDescent="0.3">
      <c r="A95" s="8" t="s">
        <v>202</v>
      </c>
      <c r="B95" s="8" t="s">
        <v>203</v>
      </c>
      <c r="C95" s="8" t="s">
        <v>77</v>
      </c>
      <c r="D95" s="9">
        <v>20</v>
      </c>
      <c r="E95" s="10"/>
      <c r="F95" s="10"/>
      <c r="G95" s="10"/>
      <c r="H95" s="10"/>
      <c r="I95" s="10"/>
      <c r="J95" s="10"/>
      <c r="K95" s="10"/>
      <c r="L95" s="10"/>
      <c r="M95" s="8"/>
      <c r="N95" s="5" t="s">
        <v>204</v>
      </c>
      <c r="O95" s="5" t="s">
        <v>52</v>
      </c>
      <c r="P95" s="5" t="s">
        <v>52</v>
      </c>
      <c r="Q95" s="5" t="s">
        <v>238</v>
      </c>
      <c r="R95" s="5" t="s">
        <v>60</v>
      </c>
      <c r="S95" s="5" t="s">
        <v>60</v>
      </c>
      <c r="T95" s="5" t="s">
        <v>61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5" t="s">
        <v>52</v>
      </c>
      <c r="AS95" s="5" t="s">
        <v>52</v>
      </c>
      <c r="AT95" s="1"/>
      <c r="AU95" s="5" t="s">
        <v>265</v>
      </c>
      <c r="AV95" s="1">
        <v>61</v>
      </c>
    </row>
    <row r="96" spans="1:48" ht="30" customHeight="1" x14ac:dyDescent="0.3">
      <c r="A96" s="8" t="s">
        <v>202</v>
      </c>
      <c r="B96" s="8" t="s">
        <v>206</v>
      </c>
      <c r="C96" s="8" t="s">
        <v>77</v>
      </c>
      <c r="D96" s="9">
        <v>6</v>
      </c>
      <c r="E96" s="10"/>
      <c r="F96" s="10"/>
      <c r="G96" s="10"/>
      <c r="H96" s="10"/>
      <c r="I96" s="10"/>
      <c r="J96" s="10"/>
      <c r="K96" s="10"/>
      <c r="L96" s="10"/>
      <c r="M96" s="8"/>
      <c r="N96" s="5" t="s">
        <v>207</v>
      </c>
      <c r="O96" s="5" t="s">
        <v>52</v>
      </c>
      <c r="P96" s="5" t="s">
        <v>52</v>
      </c>
      <c r="Q96" s="5" t="s">
        <v>238</v>
      </c>
      <c r="R96" s="5" t="s">
        <v>60</v>
      </c>
      <c r="S96" s="5" t="s">
        <v>60</v>
      </c>
      <c r="T96" s="5" t="s">
        <v>61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5" t="s">
        <v>52</v>
      </c>
      <c r="AS96" s="5" t="s">
        <v>52</v>
      </c>
      <c r="AT96" s="1"/>
      <c r="AU96" s="5" t="s">
        <v>266</v>
      </c>
      <c r="AV96" s="1">
        <v>62</v>
      </c>
    </row>
    <row r="97" spans="1:48" ht="30" customHeight="1" x14ac:dyDescent="0.3">
      <c r="A97" s="8" t="s">
        <v>267</v>
      </c>
      <c r="B97" s="8" t="s">
        <v>268</v>
      </c>
      <c r="C97" s="8" t="s">
        <v>77</v>
      </c>
      <c r="D97" s="9">
        <v>4</v>
      </c>
      <c r="E97" s="10"/>
      <c r="F97" s="10"/>
      <c r="G97" s="10"/>
      <c r="H97" s="10"/>
      <c r="I97" s="10"/>
      <c r="J97" s="10"/>
      <c r="K97" s="10"/>
      <c r="L97" s="10"/>
      <c r="M97" s="8"/>
      <c r="N97" s="5" t="s">
        <v>269</v>
      </c>
      <c r="O97" s="5" t="s">
        <v>52</v>
      </c>
      <c r="P97" s="5" t="s">
        <v>52</v>
      </c>
      <c r="Q97" s="5" t="s">
        <v>238</v>
      </c>
      <c r="R97" s="5" t="s">
        <v>60</v>
      </c>
      <c r="S97" s="5" t="s">
        <v>60</v>
      </c>
      <c r="T97" s="5" t="s">
        <v>61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5" t="s">
        <v>52</v>
      </c>
      <c r="AS97" s="5" t="s">
        <v>52</v>
      </c>
      <c r="AT97" s="1"/>
      <c r="AU97" s="5" t="s">
        <v>270</v>
      </c>
      <c r="AV97" s="1">
        <v>63</v>
      </c>
    </row>
    <row r="98" spans="1:48" ht="30" customHeight="1" x14ac:dyDescent="0.3">
      <c r="A98" s="8" t="s">
        <v>267</v>
      </c>
      <c r="B98" s="8" t="s">
        <v>271</v>
      </c>
      <c r="C98" s="8" t="s">
        <v>77</v>
      </c>
      <c r="D98" s="9">
        <v>7</v>
      </c>
      <c r="E98" s="10"/>
      <c r="F98" s="10"/>
      <c r="G98" s="10"/>
      <c r="H98" s="10"/>
      <c r="I98" s="10"/>
      <c r="J98" s="10"/>
      <c r="K98" s="10"/>
      <c r="L98" s="10"/>
      <c r="M98" s="8"/>
      <c r="N98" s="5" t="s">
        <v>272</v>
      </c>
      <c r="O98" s="5" t="s">
        <v>52</v>
      </c>
      <c r="P98" s="5" t="s">
        <v>52</v>
      </c>
      <c r="Q98" s="5" t="s">
        <v>238</v>
      </c>
      <c r="R98" s="5" t="s">
        <v>60</v>
      </c>
      <c r="S98" s="5" t="s">
        <v>60</v>
      </c>
      <c r="T98" s="5" t="s">
        <v>61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5" t="s">
        <v>52</v>
      </c>
      <c r="AS98" s="5" t="s">
        <v>52</v>
      </c>
      <c r="AT98" s="1"/>
      <c r="AU98" s="5" t="s">
        <v>273</v>
      </c>
      <c r="AV98" s="1">
        <v>64</v>
      </c>
    </row>
    <row r="99" spans="1:48" ht="30" customHeight="1" x14ac:dyDescent="0.3">
      <c r="A99" s="8" t="s">
        <v>267</v>
      </c>
      <c r="B99" s="8" t="s">
        <v>274</v>
      </c>
      <c r="C99" s="8" t="s">
        <v>77</v>
      </c>
      <c r="D99" s="9">
        <v>9</v>
      </c>
      <c r="E99" s="10"/>
      <c r="F99" s="10"/>
      <c r="G99" s="10"/>
      <c r="H99" s="10"/>
      <c r="I99" s="10"/>
      <c r="J99" s="10"/>
      <c r="K99" s="10"/>
      <c r="L99" s="10"/>
      <c r="M99" s="8"/>
      <c r="N99" s="5" t="s">
        <v>275</v>
      </c>
      <c r="O99" s="5" t="s">
        <v>52</v>
      </c>
      <c r="P99" s="5" t="s">
        <v>52</v>
      </c>
      <c r="Q99" s="5" t="s">
        <v>238</v>
      </c>
      <c r="R99" s="5" t="s">
        <v>60</v>
      </c>
      <c r="S99" s="5" t="s">
        <v>60</v>
      </c>
      <c r="T99" s="5" t="s">
        <v>61</v>
      </c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5" t="s">
        <v>52</v>
      </c>
      <c r="AS99" s="5" t="s">
        <v>52</v>
      </c>
      <c r="AT99" s="1"/>
      <c r="AU99" s="5" t="s">
        <v>276</v>
      </c>
      <c r="AV99" s="1">
        <v>65</v>
      </c>
    </row>
    <row r="100" spans="1:48" ht="30" customHeight="1" x14ac:dyDescent="0.3">
      <c r="A100" s="8" t="s">
        <v>267</v>
      </c>
      <c r="B100" s="8" t="s">
        <v>277</v>
      </c>
      <c r="C100" s="8" t="s">
        <v>77</v>
      </c>
      <c r="D100" s="9">
        <v>6</v>
      </c>
      <c r="E100" s="10"/>
      <c r="F100" s="10"/>
      <c r="G100" s="10"/>
      <c r="H100" s="10"/>
      <c r="I100" s="10"/>
      <c r="J100" s="10"/>
      <c r="K100" s="10"/>
      <c r="L100" s="10"/>
      <c r="M100" s="8"/>
      <c r="N100" s="5" t="s">
        <v>278</v>
      </c>
      <c r="O100" s="5" t="s">
        <v>52</v>
      </c>
      <c r="P100" s="5" t="s">
        <v>52</v>
      </c>
      <c r="Q100" s="5" t="s">
        <v>238</v>
      </c>
      <c r="R100" s="5" t="s">
        <v>60</v>
      </c>
      <c r="S100" s="5" t="s">
        <v>60</v>
      </c>
      <c r="T100" s="5" t="s">
        <v>61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5" t="s">
        <v>52</v>
      </c>
      <c r="AS100" s="5" t="s">
        <v>52</v>
      </c>
      <c r="AT100" s="1"/>
      <c r="AU100" s="5" t="s">
        <v>279</v>
      </c>
      <c r="AV100" s="1">
        <v>66</v>
      </c>
    </row>
    <row r="101" spans="1:48" ht="30" customHeight="1" x14ac:dyDescent="0.3">
      <c r="A101" s="8" t="s">
        <v>280</v>
      </c>
      <c r="B101" s="8" t="s">
        <v>52</v>
      </c>
      <c r="C101" s="8" t="s">
        <v>72</v>
      </c>
      <c r="D101" s="9">
        <v>1</v>
      </c>
      <c r="E101" s="10"/>
      <c r="F101" s="10"/>
      <c r="G101" s="10"/>
      <c r="H101" s="10"/>
      <c r="I101" s="10"/>
      <c r="J101" s="10"/>
      <c r="K101" s="10"/>
      <c r="L101" s="10"/>
      <c r="M101" s="8"/>
      <c r="N101" s="5" t="s">
        <v>282</v>
      </c>
      <c r="O101" s="5" t="s">
        <v>52</v>
      </c>
      <c r="P101" s="5" t="s">
        <v>52</v>
      </c>
      <c r="Q101" s="5" t="s">
        <v>52</v>
      </c>
      <c r="R101" s="5" t="s">
        <v>60</v>
      </c>
      <c r="S101" s="5" t="s">
        <v>60</v>
      </c>
      <c r="T101" s="5" t="s">
        <v>61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5" t="s">
        <v>281</v>
      </c>
      <c r="AS101" s="5" t="s">
        <v>52</v>
      </c>
      <c r="AT101" s="1"/>
      <c r="AU101" s="5" t="s">
        <v>283</v>
      </c>
      <c r="AV101" s="1">
        <v>117</v>
      </c>
    </row>
    <row r="102" spans="1:48" ht="30" customHeight="1" x14ac:dyDescent="0.3">
      <c r="A102" s="8" t="s">
        <v>121</v>
      </c>
      <c r="B102" s="8" t="s">
        <v>117</v>
      </c>
      <c r="C102" s="8" t="s">
        <v>118</v>
      </c>
      <c r="D102" s="9">
        <v>73</v>
      </c>
      <c r="E102" s="10"/>
      <c r="F102" s="10"/>
      <c r="G102" s="10"/>
      <c r="H102" s="10"/>
      <c r="I102" s="10"/>
      <c r="J102" s="10"/>
      <c r="K102" s="10"/>
      <c r="L102" s="10"/>
      <c r="M102" s="8"/>
      <c r="N102" s="5" t="s">
        <v>122</v>
      </c>
      <c r="O102" s="5" t="s">
        <v>52</v>
      </c>
      <c r="P102" s="5" t="s">
        <v>52</v>
      </c>
      <c r="Q102" s="5" t="s">
        <v>238</v>
      </c>
      <c r="R102" s="5" t="s">
        <v>60</v>
      </c>
      <c r="S102" s="5" t="s">
        <v>60</v>
      </c>
      <c r="T102" s="5" t="s">
        <v>61</v>
      </c>
      <c r="U102" s="1"/>
      <c r="V102" s="1"/>
      <c r="W102" s="1"/>
      <c r="X102" s="1"/>
      <c r="Y102" s="1"/>
      <c r="Z102" s="1">
        <v>3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5" t="s">
        <v>52</v>
      </c>
      <c r="AS102" s="5" t="s">
        <v>52</v>
      </c>
      <c r="AT102" s="1"/>
      <c r="AU102" s="5" t="s">
        <v>284</v>
      </c>
      <c r="AV102" s="1">
        <v>88</v>
      </c>
    </row>
    <row r="103" spans="1:48" ht="30" customHeight="1" x14ac:dyDescent="0.3">
      <c r="A103" s="8" t="s">
        <v>127</v>
      </c>
      <c r="B103" s="8" t="s">
        <v>128</v>
      </c>
      <c r="C103" s="8" t="s">
        <v>72</v>
      </c>
      <c r="D103" s="9">
        <v>1</v>
      </c>
      <c r="E103" s="10"/>
      <c r="F103" s="10"/>
      <c r="G103" s="10"/>
      <c r="H103" s="10"/>
      <c r="I103" s="10"/>
      <c r="J103" s="10"/>
      <c r="K103" s="10"/>
      <c r="L103" s="10"/>
      <c r="M103" s="8"/>
      <c r="N103" s="5" t="s">
        <v>235</v>
      </c>
      <c r="O103" s="5" t="s">
        <v>52</v>
      </c>
      <c r="P103" s="5" t="s">
        <v>52</v>
      </c>
      <c r="Q103" s="5" t="s">
        <v>238</v>
      </c>
      <c r="R103" s="5" t="s">
        <v>60</v>
      </c>
      <c r="S103" s="5" t="s">
        <v>60</v>
      </c>
      <c r="T103" s="5" t="s">
        <v>60</v>
      </c>
      <c r="U103" s="1">
        <v>1</v>
      </c>
      <c r="V103" s="1">
        <v>0</v>
      </c>
      <c r="W103" s="1">
        <v>0.03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5" t="s">
        <v>52</v>
      </c>
      <c r="AS103" s="5" t="s">
        <v>52</v>
      </c>
      <c r="AT103" s="1"/>
      <c r="AU103" s="5" t="s">
        <v>285</v>
      </c>
      <c r="AV103" s="1">
        <v>128</v>
      </c>
    </row>
    <row r="104" spans="1:48" ht="30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48" ht="30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48" ht="30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 x14ac:dyDescent="0.3">
      <c r="A107" s="9" t="s">
        <v>131</v>
      </c>
      <c r="B107" s="9"/>
      <c r="C107" s="9"/>
      <c r="D107" s="9"/>
      <c r="E107" s="9"/>
      <c r="F107" s="10"/>
      <c r="G107" s="9"/>
      <c r="H107" s="10"/>
      <c r="I107" s="9"/>
      <c r="J107" s="10"/>
      <c r="K107" s="9"/>
      <c r="L107" s="10"/>
      <c r="M107" s="9"/>
      <c r="N107" t="s">
        <v>132</v>
      </c>
    </row>
    <row r="108" spans="1:48" ht="30" customHeight="1" x14ac:dyDescent="0.3">
      <c r="A108" s="8" t="s">
        <v>286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"/>
      <c r="O108" s="1"/>
      <c r="P108" s="1"/>
      <c r="Q108" s="5" t="s">
        <v>287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30" customHeight="1" x14ac:dyDescent="0.3">
      <c r="A109" s="8" t="s">
        <v>173</v>
      </c>
      <c r="B109" s="8" t="s">
        <v>174</v>
      </c>
      <c r="C109" s="8" t="s">
        <v>58</v>
      </c>
      <c r="D109" s="9">
        <v>127</v>
      </c>
      <c r="E109" s="10"/>
      <c r="F109" s="10"/>
      <c r="G109" s="10"/>
      <c r="H109" s="10"/>
      <c r="I109" s="10"/>
      <c r="J109" s="10"/>
      <c r="K109" s="10"/>
      <c r="L109" s="10"/>
      <c r="M109" s="8"/>
      <c r="N109" s="5" t="s">
        <v>175</v>
      </c>
      <c r="O109" s="5" t="s">
        <v>52</v>
      </c>
      <c r="P109" s="5" t="s">
        <v>52</v>
      </c>
      <c r="Q109" s="5" t="s">
        <v>287</v>
      </c>
      <c r="R109" s="5" t="s">
        <v>60</v>
      </c>
      <c r="S109" s="5" t="s">
        <v>60</v>
      </c>
      <c r="T109" s="5" t="s">
        <v>61</v>
      </c>
      <c r="U109" s="1"/>
      <c r="V109" s="1"/>
      <c r="W109" s="1"/>
      <c r="X109" s="1">
        <v>1</v>
      </c>
      <c r="Y109" s="1">
        <v>2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5" t="s">
        <v>52</v>
      </c>
      <c r="AS109" s="5" t="s">
        <v>52</v>
      </c>
      <c r="AT109" s="1"/>
      <c r="AU109" s="5" t="s">
        <v>288</v>
      </c>
      <c r="AV109" s="1">
        <v>76</v>
      </c>
    </row>
    <row r="110" spans="1:48" ht="30" customHeight="1" x14ac:dyDescent="0.3">
      <c r="A110" s="8" t="s">
        <v>173</v>
      </c>
      <c r="B110" s="8" t="s">
        <v>177</v>
      </c>
      <c r="C110" s="8" t="s">
        <v>58</v>
      </c>
      <c r="D110" s="9">
        <v>15</v>
      </c>
      <c r="E110" s="10"/>
      <c r="F110" s="10"/>
      <c r="G110" s="10"/>
      <c r="H110" s="10"/>
      <c r="I110" s="10"/>
      <c r="J110" s="10"/>
      <c r="K110" s="10"/>
      <c r="L110" s="10"/>
      <c r="M110" s="8"/>
      <c r="N110" s="5" t="s">
        <v>178</v>
      </c>
      <c r="O110" s="5" t="s">
        <v>52</v>
      </c>
      <c r="P110" s="5" t="s">
        <v>52</v>
      </c>
      <c r="Q110" s="5" t="s">
        <v>287</v>
      </c>
      <c r="R110" s="5" t="s">
        <v>60</v>
      </c>
      <c r="S110" s="5" t="s">
        <v>60</v>
      </c>
      <c r="T110" s="5" t="s">
        <v>61</v>
      </c>
      <c r="U110" s="1"/>
      <c r="V110" s="1"/>
      <c r="W110" s="1"/>
      <c r="X110" s="1">
        <v>1</v>
      </c>
      <c r="Y110" s="1">
        <v>2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5" t="s">
        <v>52</v>
      </c>
      <c r="AS110" s="5" t="s">
        <v>52</v>
      </c>
      <c r="AT110" s="1"/>
      <c r="AU110" s="5" t="s">
        <v>289</v>
      </c>
      <c r="AV110" s="1">
        <v>77</v>
      </c>
    </row>
    <row r="111" spans="1:48" ht="30" customHeight="1" x14ac:dyDescent="0.3">
      <c r="A111" s="8" t="s">
        <v>173</v>
      </c>
      <c r="B111" s="8" t="s">
        <v>180</v>
      </c>
      <c r="C111" s="8" t="s">
        <v>58</v>
      </c>
      <c r="D111" s="9">
        <v>36</v>
      </c>
      <c r="E111" s="10"/>
      <c r="F111" s="10"/>
      <c r="G111" s="10"/>
      <c r="H111" s="10"/>
      <c r="I111" s="10"/>
      <c r="J111" s="10"/>
      <c r="K111" s="10"/>
      <c r="L111" s="10"/>
      <c r="M111" s="8"/>
      <c r="N111" s="5" t="s">
        <v>181</v>
      </c>
      <c r="O111" s="5" t="s">
        <v>52</v>
      </c>
      <c r="P111" s="5" t="s">
        <v>52</v>
      </c>
      <c r="Q111" s="5" t="s">
        <v>287</v>
      </c>
      <c r="R111" s="5" t="s">
        <v>60</v>
      </c>
      <c r="S111" s="5" t="s">
        <v>60</v>
      </c>
      <c r="T111" s="5" t="s">
        <v>61</v>
      </c>
      <c r="U111" s="1"/>
      <c r="V111" s="1"/>
      <c r="W111" s="1"/>
      <c r="X111" s="1">
        <v>1</v>
      </c>
      <c r="Y111" s="1">
        <v>2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5" t="s">
        <v>52</v>
      </c>
      <c r="AS111" s="5" t="s">
        <v>52</v>
      </c>
      <c r="AT111" s="1"/>
      <c r="AU111" s="5" t="s">
        <v>290</v>
      </c>
      <c r="AV111" s="1">
        <v>78</v>
      </c>
    </row>
    <row r="112" spans="1:48" ht="30" customHeight="1" x14ac:dyDescent="0.3">
      <c r="A112" s="8" t="s">
        <v>183</v>
      </c>
      <c r="B112" s="8" t="s">
        <v>184</v>
      </c>
      <c r="C112" s="8" t="s">
        <v>72</v>
      </c>
      <c r="D112" s="9">
        <v>1</v>
      </c>
      <c r="E112" s="10"/>
      <c r="F112" s="10"/>
      <c r="G112" s="10"/>
      <c r="H112" s="10"/>
      <c r="I112" s="10"/>
      <c r="J112" s="10"/>
      <c r="K112" s="10"/>
      <c r="L112" s="10"/>
      <c r="M112" s="8"/>
      <c r="N112" s="5" t="s">
        <v>73</v>
      </c>
      <c r="O112" s="5" t="s">
        <v>52</v>
      </c>
      <c r="P112" s="5" t="s">
        <v>52</v>
      </c>
      <c r="Q112" s="5" t="s">
        <v>287</v>
      </c>
      <c r="R112" s="5" t="s">
        <v>60</v>
      </c>
      <c r="S112" s="5" t="s">
        <v>60</v>
      </c>
      <c r="T112" s="5" t="s">
        <v>60</v>
      </c>
      <c r="U112" s="1">
        <v>0</v>
      </c>
      <c r="V112" s="1">
        <v>0</v>
      </c>
      <c r="W112" s="1">
        <v>0.15</v>
      </c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5" t="s">
        <v>52</v>
      </c>
      <c r="AS112" s="5" t="s">
        <v>52</v>
      </c>
      <c r="AT112" s="1"/>
      <c r="AU112" s="5" t="s">
        <v>291</v>
      </c>
      <c r="AV112" s="1">
        <v>132</v>
      </c>
    </row>
    <row r="113" spans="1:48" ht="30" customHeight="1" x14ac:dyDescent="0.3">
      <c r="A113" s="8" t="s">
        <v>186</v>
      </c>
      <c r="B113" s="8" t="s">
        <v>187</v>
      </c>
      <c r="C113" s="8" t="s">
        <v>58</v>
      </c>
      <c r="D113" s="9">
        <v>578</v>
      </c>
      <c r="E113" s="10"/>
      <c r="F113" s="10"/>
      <c r="G113" s="10"/>
      <c r="H113" s="10"/>
      <c r="I113" s="10"/>
      <c r="J113" s="10"/>
      <c r="K113" s="10"/>
      <c r="L113" s="10"/>
      <c r="M113" s="8"/>
      <c r="N113" s="5" t="s">
        <v>188</v>
      </c>
      <c r="O113" s="5" t="s">
        <v>52</v>
      </c>
      <c r="P113" s="5" t="s">
        <v>52</v>
      </c>
      <c r="Q113" s="5" t="s">
        <v>287</v>
      </c>
      <c r="R113" s="5" t="s">
        <v>60</v>
      </c>
      <c r="S113" s="5" t="s">
        <v>60</v>
      </c>
      <c r="T113" s="5" t="s">
        <v>61</v>
      </c>
      <c r="U113" s="1"/>
      <c r="V113" s="1"/>
      <c r="W113" s="1"/>
      <c r="X113" s="1"/>
      <c r="Y113" s="1">
        <v>2</v>
      </c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5" t="s">
        <v>52</v>
      </c>
      <c r="AS113" s="5" t="s">
        <v>52</v>
      </c>
      <c r="AT113" s="1"/>
      <c r="AU113" s="5" t="s">
        <v>292</v>
      </c>
      <c r="AV113" s="1">
        <v>79</v>
      </c>
    </row>
    <row r="114" spans="1:48" ht="30" customHeight="1" x14ac:dyDescent="0.3">
      <c r="A114" s="8" t="s">
        <v>186</v>
      </c>
      <c r="B114" s="8" t="s">
        <v>190</v>
      </c>
      <c r="C114" s="8" t="s">
        <v>58</v>
      </c>
      <c r="D114" s="9">
        <v>179</v>
      </c>
      <c r="E114" s="10"/>
      <c r="F114" s="10"/>
      <c r="G114" s="10"/>
      <c r="H114" s="10"/>
      <c r="I114" s="10"/>
      <c r="J114" s="10"/>
      <c r="K114" s="10"/>
      <c r="L114" s="10"/>
      <c r="M114" s="8"/>
      <c r="N114" s="5" t="s">
        <v>191</v>
      </c>
      <c r="O114" s="5" t="s">
        <v>52</v>
      </c>
      <c r="P114" s="5" t="s">
        <v>52</v>
      </c>
      <c r="Q114" s="5" t="s">
        <v>287</v>
      </c>
      <c r="R114" s="5" t="s">
        <v>60</v>
      </c>
      <c r="S114" s="5" t="s">
        <v>60</v>
      </c>
      <c r="T114" s="5" t="s">
        <v>61</v>
      </c>
      <c r="U114" s="1"/>
      <c r="V114" s="1"/>
      <c r="W114" s="1"/>
      <c r="X114" s="1"/>
      <c r="Y114" s="1">
        <v>2</v>
      </c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5" t="s">
        <v>52</v>
      </c>
      <c r="AS114" s="5" t="s">
        <v>52</v>
      </c>
      <c r="AT114" s="1"/>
      <c r="AU114" s="5" t="s">
        <v>293</v>
      </c>
      <c r="AV114" s="1">
        <v>80</v>
      </c>
    </row>
    <row r="115" spans="1:48" ht="30" customHeight="1" x14ac:dyDescent="0.3">
      <c r="A115" s="8" t="s">
        <v>294</v>
      </c>
      <c r="B115" s="8" t="s">
        <v>295</v>
      </c>
      <c r="C115" s="8" t="s">
        <v>58</v>
      </c>
      <c r="D115" s="9">
        <v>705</v>
      </c>
      <c r="E115" s="10"/>
      <c r="F115" s="10"/>
      <c r="G115" s="10"/>
      <c r="H115" s="10"/>
      <c r="I115" s="10"/>
      <c r="J115" s="10"/>
      <c r="K115" s="10"/>
      <c r="L115" s="10"/>
      <c r="M115" s="8"/>
      <c r="N115" s="5" t="s">
        <v>296</v>
      </c>
      <c r="O115" s="5" t="s">
        <v>52</v>
      </c>
      <c r="P115" s="5" t="s">
        <v>52</v>
      </c>
      <c r="Q115" s="5" t="s">
        <v>287</v>
      </c>
      <c r="R115" s="5" t="s">
        <v>60</v>
      </c>
      <c r="S115" s="5" t="s">
        <v>60</v>
      </c>
      <c r="T115" s="5" t="s">
        <v>61</v>
      </c>
      <c r="U115" s="1"/>
      <c r="V115" s="1"/>
      <c r="W115" s="1"/>
      <c r="X115" s="1"/>
      <c r="Y115" s="1">
        <v>2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5" t="s">
        <v>52</v>
      </c>
      <c r="AS115" s="5" t="s">
        <v>52</v>
      </c>
      <c r="AT115" s="1"/>
      <c r="AU115" s="5" t="s">
        <v>297</v>
      </c>
      <c r="AV115" s="1">
        <v>81</v>
      </c>
    </row>
    <row r="116" spans="1:48" ht="30" customHeight="1" x14ac:dyDescent="0.3">
      <c r="A116" s="8" t="s">
        <v>70</v>
      </c>
      <c r="B116" s="8" t="s">
        <v>71</v>
      </c>
      <c r="C116" s="8" t="s">
        <v>72</v>
      </c>
      <c r="D116" s="9">
        <v>1</v>
      </c>
      <c r="E116" s="10"/>
      <c r="F116" s="10"/>
      <c r="G116" s="10"/>
      <c r="H116" s="10"/>
      <c r="I116" s="10"/>
      <c r="J116" s="10"/>
      <c r="K116" s="10"/>
      <c r="L116" s="10"/>
      <c r="M116" s="8"/>
      <c r="N116" s="5" t="s">
        <v>129</v>
      </c>
      <c r="O116" s="5" t="s">
        <v>52</v>
      </c>
      <c r="P116" s="5" t="s">
        <v>52</v>
      </c>
      <c r="Q116" s="5" t="s">
        <v>287</v>
      </c>
      <c r="R116" s="5" t="s">
        <v>60</v>
      </c>
      <c r="S116" s="5" t="s">
        <v>60</v>
      </c>
      <c r="T116" s="5" t="s">
        <v>60</v>
      </c>
      <c r="U116" s="1">
        <v>0</v>
      </c>
      <c r="V116" s="1">
        <v>0</v>
      </c>
      <c r="W116" s="1">
        <v>0.02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5" t="s">
        <v>52</v>
      </c>
      <c r="AS116" s="5" t="s">
        <v>52</v>
      </c>
      <c r="AT116" s="1"/>
      <c r="AU116" s="5" t="s">
        <v>298</v>
      </c>
      <c r="AV116" s="1">
        <v>130</v>
      </c>
    </row>
    <row r="117" spans="1:48" ht="30" customHeight="1" x14ac:dyDescent="0.3">
      <c r="A117" s="8" t="s">
        <v>194</v>
      </c>
      <c r="B117" s="8" t="s">
        <v>195</v>
      </c>
      <c r="C117" s="8" t="s">
        <v>77</v>
      </c>
      <c r="D117" s="9">
        <v>5</v>
      </c>
      <c r="E117" s="10"/>
      <c r="F117" s="10"/>
      <c r="G117" s="10"/>
      <c r="H117" s="10"/>
      <c r="I117" s="10"/>
      <c r="J117" s="10"/>
      <c r="K117" s="10"/>
      <c r="L117" s="10"/>
      <c r="M117" s="8"/>
      <c r="N117" s="5" t="s">
        <v>196</v>
      </c>
      <c r="O117" s="5" t="s">
        <v>52</v>
      </c>
      <c r="P117" s="5" t="s">
        <v>52</v>
      </c>
      <c r="Q117" s="5" t="s">
        <v>287</v>
      </c>
      <c r="R117" s="5" t="s">
        <v>60</v>
      </c>
      <c r="S117" s="5" t="s">
        <v>60</v>
      </c>
      <c r="T117" s="5" t="s">
        <v>61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5" t="s">
        <v>52</v>
      </c>
      <c r="AS117" s="5" t="s">
        <v>52</v>
      </c>
      <c r="AT117" s="1"/>
      <c r="AU117" s="5" t="s">
        <v>299</v>
      </c>
      <c r="AV117" s="1">
        <v>82</v>
      </c>
    </row>
    <row r="118" spans="1:48" ht="30" customHeight="1" x14ac:dyDescent="0.3">
      <c r="A118" s="8" t="s">
        <v>198</v>
      </c>
      <c r="B118" s="8" t="s">
        <v>199</v>
      </c>
      <c r="C118" s="8" t="s">
        <v>77</v>
      </c>
      <c r="D118" s="9">
        <v>5</v>
      </c>
      <c r="E118" s="10"/>
      <c r="F118" s="10"/>
      <c r="G118" s="10"/>
      <c r="H118" s="10"/>
      <c r="I118" s="10"/>
      <c r="J118" s="10"/>
      <c r="K118" s="10"/>
      <c r="L118" s="10"/>
      <c r="M118" s="8"/>
      <c r="N118" s="5" t="s">
        <v>200</v>
      </c>
      <c r="O118" s="5" t="s">
        <v>52</v>
      </c>
      <c r="P118" s="5" t="s">
        <v>52</v>
      </c>
      <c r="Q118" s="5" t="s">
        <v>287</v>
      </c>
      <c r="R118" s="5" t="s">
        <v>60</v>
      </c>
      <c r="S118" s="5" t="s">
        <v>60</v>
      </c>
      <c r="T118" s="5" t="s">
        <v>61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5" t="s">
        <v>52</v>
      </c>
      <c r="AS118" s="5" t="s">
        <v>52</v>
      </c>
      <c r="AT118" s="1"/>
      <c r="AU118" s="5" t="s">
        <v>300</v>
      </c>
      <c r="AV118" s="1">
        <v>83</v>
      </c>
    </row>
    <row r="119" spans="1:48" ht="30" customHeight="1" x14ac:dyDescent="0.3">
      <c r="A119" s="8" t="s">
        <v>202</v>
      </c>
      <c r="B119" s="8" t="s">
        <v>206</v>
      </c>
      <c r="C119" s="8" t="s">
        <v>77</v>
      </c>
      <c r="D119" s="9">
        <v>11</v>
      </c>
      <c r="E119" s="10"/>
      <c r="F119" s="10"/>
      <c r="G119" s="10"/>
      <c r="H119" s="10"/>
      <c r="I119" s="10"/>
      <c r="J119" s="10"/>
      <c r="K119" s="10"/>
      <c r="L119" s="10"/>
      <c r="M119" s="8"/>
      <c r="N119" s="5" t="s">
        <v>207</v>
      </c>
      <c r="O119" s="5" t="s">
        <v>52</v>
      </c>
      <c r="P119" s="5" t="s">
        <v>52</v>
      </c>
      <c r="Q119" s="5" t="s">
        <v>287</v>
      </c>
      <c r="R119" s="5" t="s">
        <v>60</v>
      </c>
      <c r="S119" s="5" t="s">
        <v>60</v>
      </c>
      <c r="T119" s="5" t="s">
        <v>61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5" t="s">
        <v>52</v>
      </c>
      <c r="AS119" s="5" t="s">
        <v>52</v>
      </c>
      <c r="AT119" s="1"/>
      <c r="AU119" s="5" t="s">
        <v>301</v>
      </c>
      <c r="AV119" s="1">
        <v>84</v>
      </c>
    </row>
    <row r="120" spans="1:48" ht="30" customHeight="1" x14ac:dyDescent="0.3">
      <c r="A120" s="8" t="s">
        <v>87</v>
      </c>
      <c r="B120" s="8" t="s">
        <v>88</v>
      </c>
      <c r="C120" s="8" t="s">
        <v>77</v>
      </c>
      <c r="D120" s="9">
        <v>9</v>
      </c>
      <c r="E120" s="10"/>
      <c r="F120" s="10"/>
      <c r="G120" s="10"/>
      <c r="H120" s="10"/>
      <c r="I120" s="10"/>
      <c r="J120" s="10"/>
      <c r="K120" s="10"/>
      <c r="L120" s="10"/>
      <c r="M120" s="8"/>
      <c r="N120" s="5" t="s">
        <v>89</v>
      </c>
      <c r="O120" s="5" t="s">
        <v>52</v>
      </c>
      <c r="P120" s="5" t="s">
        <v>52</v>
      </c>
      <c r="Q120" s="5" t="s">
        <v>287</v>
      </c>
      <c r="R120" s="5" t="s">
        <v>60</v>
      </c>
      <c r="S120" s="5" t="s">
        <v>60</v>
      </c>
      <c r="T120" s="5" t="s">
        <v>61</v>
      </c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5" t="s">
        <v>52</v>
      </c>
      <c r="AS120" s="5" t="s">
        <v>52</v>
      </c>
      <c r="AT120" s="1"/>
      <c r="AU120" s="5" t="s">
        <v>302</v>
      </c>
      <c r="AV120" s="1">
        <v>85</v>
      </c>
    </row>
    <row r="121" spans="1:48" ht="30" customHeight="1" x14ac:dyDescent="0.3">
      <c r="A121" s="8" t="s">
        <v>121</v>
      </c>
      <c r="B121" s="8" t="s">
        <v>117</v>
      </c>
      <c r="C121" s="8" t="s">
        <v>118</v>
      </c>
      <c r="D121" s="9">
        <v>13</v>
      </c>
      <c r="E121" s="10"/>
      <c r="F121" s="10"/>
      <c r="G121" s="10"/>
      <c r="H121" s="10"/>
      <c r="I121" s="10"/>
      <c r="J121" s="10"/>
      <c r="K121" s="10"/>
      <c r="L121" s="10"/>
      <c r="M121" s="8"/>
      <c r="N121" s="5" t="s">
        <v>122</v>
      </c>
      <c r="O121" s="5" t="s">
        <v>52</v>
      </c>
      <c r="P121" s="5" t="s">
        <v>52</v>
      </c>
      <c r="Q121" s="5" t="s">
        <v>287</v>
      </c>
      <c r="R121" s="5" t="s">
        <v>60</v>
      </c>
      <c r="S121" s="5" t="s">
        <v>60</v>
      </c>
      <c r="T121" s="5" t="s">
        <v>61</v>
      </c>
      <c r="U121" s="1"/>
      <c r="V121" s="1"/>
      <c r="W121" s="1"/>
      <c r="X121" s="1"/>
      <c r="Y121" s="1"/>
      <c r="Z121" s="1">
        <v>3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5" t="s">
        <v>52</v>
      </c>
      <c r="AS121" s="5" t="s">
        <v>52</v>
      </c>
      <c r="AT121" s="1"/>
      <c r="AU121" s="5" t="s">
        <v>303</v>
      </c>
      <c r="AV121" s="1">
        <v>89</v>
      </c>
    </row>
    <row r="122" spans="1:48" ht="30" customHeight="1" x14ac:dyDescent="0.3">
      <c r="A122" s="8" t="s">
        <v>124</v>
      </c>
      <c r="B122" s="8" t="s">
        <v>117</v>
      </c>
      <c r="C122" s="8" t="s">
        <v>118</v>
      </c>
      <c r="D122" s="9">
        <v>7</v>
      </c>
      <c r="E122" s="10"/>
      <c r="F122" s="10"/>
      <c r="G122" s="10"/>
      <c r="H122" s="10"/>
      <c r="I122" s="10"/>
      <c r="J122" s="10"/>
      <c r="K122" s="10"/>
      <c r="L122" s="10"/>
      <c r="M122" s="8"/>
      <c r="N122" s="5" t="s">
        <v>125</v>
      </c>
      <c r="O122" s="5" t="s">
        <v>52</v>
      </c>
      <c r="P122" s="5" t="s">
        <v>52</v>
      </c>
      <c r="Q122" s="5" t="s">
        <v>287</v>
      </c>
      <c r="R122" s="5" t="s">
        <v>60</v>
      </c>
      <c r="S122" s="5" t="s">
        <v>60</v>
      </c>
      <c r="T122" s="5" t="s">
        <v>61</v>
      </c>
      <c r="U122" s="1"/>
      <c r="V122" s="1"/>
      <c r="W122" s="1"/>
      <c r="X122" s="1"/>
      <c r="Y122" s="1"/>
      <c r="Z122" s="1">
        <v>3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5" t="s">
        <v>52</v>
      </c>
      <c r="AS122" s="5" t="s">
        <v>52</v>
      </c>
      <c r="AT122" s="1"/>
      <c r="AU122" s="5" t="s">
        <v>304</v>
      </c>
      <c r="AV122" s="1">
        <v>90</v>
      </c>
    </row>
    <row r="123" spans="1:48" ht="30" customHeight="1" x14ac:dyDescent="0.3">
      <c r="A123" s="8" t="s">
        <v>127</v>
      </c>
      <c r="B123" s="8" t="s">
        <v>128</v>
      </c>
      <c r="C123" s="8" t="s">
        <v>72</v>
      </c>
      <c r="D123" s="9">
        <v>1</v>
      </c>
      <c r="E123" s="10"/>
      <c r="F123" s="10"/>
      <c r="G123" s="10"/>
      <c r="H123" s="10"/>
      <c r="I123" s="10"/>
      <c r="J123" s="10"/>
      <c r="K123" s="10"/>
      <c r="L123" s="10"/>
      <c r="M123" s="8"/>
      <c r="N123" s="5" t="s">
        <v>235</v>
      </c>
      <c r="O123" s="5" t="s">
        <v>52</v>
      </c>
      <c r="P123" s="5" t="s">
        <v>52</v>
      </c>
      <c r="Q123" s="5" t="s">
        <v>287</v>
      </c>
      <c r="R123" s="5" t="s">
        <v>60</v>
      </c>
      <c r="S123" s="5" t="s">
        <v>60</v>
      </c>
      <c r="T123" s="5" t="s">
        <v>60</v>
      </c>
      <c r="U123" s="1">
        <v>1</v>
      </c>
      <c r="V123" s="1">
        <v>0</v>
      </c>
      <c r="W123" s="1">
        <v>0.03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5" t="s">
        <v>52</v>
      </c>
      <c r="AS123" s="5" t="s">
        <v>52</v>
      </c>
      <c r="AT123" s="1"/>
      <c r="AU123" s="5" t="s">
        <v>305</v>
      </c>
      <c r="AV123" s="1">
        <v>131</v>
      </c>
    </row>
    <row r="124" spans="1:48" ht="30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48" ht="30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48" ht="30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48" ht="30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48" ht="30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48" ht="30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48" ht="30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48" ht="30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48" ht="30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48" ht="30" customHeight="1" x14ac:dyDescent="0.3">
      <c r="A133" s="9" t="s">
        <v>131</v>
      </c>
      <c r="B133" s="9"/>
      <c r="C133" s="9"/>
      <c r="D133" s="9"/>
      <c r="E133" s="9"/>
      <c r="F133" s="10"/>
      <c r="G133" s="9"/>
      <c r="H133" s="10"/>
      <c r="I133" s="9"/>
      <c r="J133" s="10"/>
      <c r="K133" s="9"/>
      <c r="L133" s="10"/>
      <c r="M133" s="9"/>
      <c r="N133" t="s">
        <v>132</v>
      </c>
    </row>
    <row r="134" spans="1:48" ht="30" customHeight="1" x14ac:dyDescent="0.3">
      <c r="A134" s="8" t="s">
        <v>306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"/>
      <c r="O134" s="1"/>
      <c r="P134" s="1"/>
      <c r="Q134" s="5" t="s">
        <v>307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30" customHeight="1" x14ac:dyDescent="0.3">
      <c r="A135" s="8" t="s">
        <v>280</v>
      </c>
      <c r="B135" s="8" t="s">
        <v>52</v>
      </c>
      <c r="C135" s="8" t="s">
        <v>72</v>
      </c>
      <c r="D135" s="9">
        <v>1</v>
      </c>
      <c r="E135" s="10"/>
      <c r="F135" s="10"/>
      <c r="G135" s="10"/>
      <c r="H135" s="10"/>
      <c r="I135" s="10"/>
      <c r="J135" s="10"/>
      <c r="K135" s="10"/>
      <c r="L135" s="10"/>
      <c r="M135" s="8"/>
      <c r="N135" s="5" t="s">
        <v>282</v>
      </c>
      <c r="O135" s="5" t="s">
        <v>52</v>
      </c>
      <c r="P135" s="5" t="s">
        <v>52</v>
      </c>
      <c r="Q135" s="5" t="s">
        <v>307</v>
      </c>
      <c r="R135" s="5" t="s">
        <v>60</v>
      </c>
      <c r="S135" s="5" t="s">
        <v>60</v>
      </c>
      <c r="T135" s="5" t="s">
        <v>61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5" t="s">
        <v>52</v>
      </c>
      <c r="AS135" s="5" t="s">
        <v>52</v>
      </c>
      <c r="AT135" s="1"/>
      <c r="AU135" s="5" t="s">
        <v>309</v>
      </c>
      <c r="AV135" s="1">
        <v>119</v>
      </c>
    </row>
    <row r="136" spans="1:48" ht="30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48" ht="30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48" ht="30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48" ht="30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48" ht="30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4" ht="30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4" ht="30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4" ht="30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4" ht="30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4" ht="30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4" ht="30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4" ht="30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4" ht="30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4" ht="30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4" ht="30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4" ht="30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4" ht="30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4" ht="30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4" ht="30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4" ht="30" customHeight="1" x14ac:dyDescent="0.3">
      <c r="A159" s="9" t="s">
        <v>131</v>
      </c>
      <c r="B159" s="9"/>
      <c r="C159" s="9"/>
      <c r="D159" s="9"/>
      <c r="E159" s="9"/>
      <c r="F159" s="10"/>
      <c r="G159" s="9"/>
      <c r="H159" s="10"/>
      <c r="I159" s="9"/>
      <c r="J159" s="10"/>
      <c r="K159" s="9"/>
      <c r="L159" s="10"/>
      <c r="M159" s="9"/>
      <c r="N159" t="s">
        <v>132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verticalDpi="0" r:id="rId1"/>
  <rowBreaks count="6" manualBreakCount="6">
    <brk id="29" max="16383" man="1"/>
    <brk id="55" max="16383" man="1"/>
    <brk id="81" max="16383" man="1"/>
    <brk id="107" max="16383" man="1"/>
    <brk id="133" max="16383" man="1"/>
    <brk id="1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3" sqref="B13"/>
    </sheetView>
  </sheetViews>
  <sheetFormatPr defaultRowHeight="16.5" x14ac:dyDescent="0.3"/>
  <cols>
    <col min="1" max="1" width="40.625" customWidth="1"/>
    <col min="3" max="3" width="15.625" customWidth="1"/>
    <col min="4" max="4" width="24.625" hidden="1" customWidth="1"/>
  </cols>
  <sheetData>
    <row r="1" spans="1:4" x14ac:dyDescent="0.3">
      <c r="A1" t="s">
        <v>372</v>
      </c>
      <c r="B1" t="s">
        <v>373</v>
      </c>
      <c r="C1" t="s">
        <v>374</v>
      </c>
      <c r="D1" t="s">
        <v>13</v>
      </c>
    </row>
    <row r="2" spans="1:4" x14ac:dyDescent="0.3">
      <c r="A2" s="2" t="s">
        <v>54</v>
      </c>
      <c r="B2">
        <v>80</v>
      </c>
      <c r="D2" s="2" t="s">
        <v>55</v>
      </c>
    </row>
    <row r="3" spans="1:4" x14ac:dyDescent="0.3">
      <c r="A3" t="s">
        <v>375</v>
      </c>
      <c r="C3">
        <v>0</v>
      </c>
      <c r="D3" s="2" t="s">
        <v>120</v>
      </c>
    </row>
    <row r="4" spans="1:4" x14ac:dyDescent="0.3">
      <c r="A4" t="s">
        <v>375</v>
      </c>
      <c r="C4">
        <v>0</v>
      </c>
      <c r="D4" s="2" t="s">
        <v>123</v>
      </c>
    </row>
    <row r="5" spans="1:4" x14ac:dyDescent="0.3">
      <c r="A5" t="s">
        <v>375</v>
      </c>
      <c r="C5">
        <v>0</v>
      </c>
      <c r="D5" s="2" t="s">
        <v>126</v>
      </c>
    </row>
    <row r="6" spans="1:4" x14ac:dyDescent="0.3">
      <c r="A6" s="2" t="s">
        <v>133</v>
      </c>
      <c r="B6">
        <v>80</v>
      </c>
      <c r="D6" s="2" t="s">
        <v>134</v>
      </c>
    </row>
    <row r="7" spans="1:4" x14ac:dyDescent="0.3">
      <c r="A7" t="s">
        <v>375</v>
      </c>
      <c r="C7">
        <v>0</v>
      </c>
      <c r="D7" s="2" t="s">
        <v>169</v>
      </c>
    </row>
    <row r="8" spans="1:4" x14ac:dyDescent="0.3">
      <c r="A8" s="2" t="s">
        <v>171</v>
      </c>
      <c r="B8">
        <v>80</v>
      </c>
      <c r="D8" s="2" t="s">
        <v>172</v>
      </c>
    </row>
    <row r="9" spans="1:4" x14ac:dyDescent="0.3">
      <c r="A9" t="s">
        <v>375</v>
      </c>
      <c r="C9">
        <v>0</v>
      </c>
      <c r="D9" s="2" t="s">
        <v>234</v>
      </c>
    </row>
    <row r="10" spans="1:4" x14ac:dyDescent="0.3">
      <c r="A10" s="2" t="s">
        <v>237</v>
      </c>
      <c r="B10">
        <v>80</v>
      </c>
      <c r="D10" s="2" t="s">
        <v>238</v>
      </c>
    </row>
    <row r="11" spans="1:4" x14ac:dyDescent="0.3">
      <c r="A11" t="s">
        <v>375</v>
      </c>
      <c r="C11">
        <v>0</v>
      </c>
      <c r="D11" s="2" t="s">
        <v>284</v>
      </c>
    </row>
    <row r="12" spans="1:4" x14ac:dyDescent="0.3">
      <c r="A12" s="2" t="s">
        <v>286</v>
      </c>
      <c r="B12">
        <v>80</v>
      </c>
      <c r="D12" s="2" t="s">
        <v>287</v>
      </c>
    </row>
    <row r="13" spans="1:4" x14ac:dyDescent="0.3">
      <c r="A13" t="s">
        <v>375</v>
      </c>
      <c r="C13">
        <v>0</v>
      </c>
      <c r="D13" s="2" t="s">
        <v>303</v>
      </c>
    </row>
    <row r="14" spans="1:4" x14ac:dyDescent="0.3">
      <c r="A14" t="s">
        <v>375</v>
      </c>
      <c r="C14">
        <v>0</v>
      </c>
      <c r="D14" s="2" t="s">
        <v>304</v>
      </c>
    </row>
    <row r="15" spans="1:4" x14ac:dyDescent="0.3">
      <c r="A15" s="2" t="s">
        <v>306</v>
      </c>
      <c r="B15">
        <v>100</v>
      </c>
      <c r="D15" s="2" t="s">
        <v>307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opLeftCell="B1" workbookViewId="0">
      <selection sqref="A1:P1"/>
    </sheetView>
  </sheetViews>
  <sheetFormatPr defaultRowHeight="16.5" x14ac:dyDescent="0.3"/>
  <cols>
    <col min="1" max="1" width="11.625" hidden="1" customWidth="1"/>
    <col min="2" max="3" width="30.625" customWidth="1"/>
    <col min="4" max="4" width="4.625" customWidth="1"/>
    <col min="5" max="5" width="12.625" customWidth="1"/>
    <col min="6" max="7" width="13.625" customWidth="1"/>
    <col min="8" max="10" width="10.625" customWidth="1"/>
    <col min="11" max="11" width="13.625" customWidth="1"/>
    <col min="12" max="12" width="30.625" customWidth="1"/>
    <col min="13" max="14" width="13.625" customWidth="1"/>
    <col min="15" max="15" width="8.625" customWidth="1"/>
    <col min="16" max="16" width="12.625" customWidth="1"/>
    <col min="17" max="18" width="11.625" hidden="1" customWidth="1"/>
    <col min="19" max="19" width="13.625" hidden="1" customWidth="1"/>
    <col min="20" max="20" width="24.625" hidden="1" customWidth="1"/>
    <col min="21" max="28" width="0" hidden="1" customWidth="1"/>
  </cols>
  <sheetData>
    <row r="1" spans="1:27" ht="30" customHeight="1" x14ac:dyDescent="0.3">
      <c r="A1" s="13" t="s">
        <v>376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7" ht="30" customHeight="1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7" ht="30" customHeight="1" x14ac:dyDescent="0.3">
      <c r="A3" s="3" t="s">
        <v>310</v>
      </c>
      <c r="B3" s="3" t="s">
        <v>2</v>
      </c>
      <c r="C3" s="3" t="s">
        <v>3</v>
      </c>
      <c r="D3" s="3" t="s">
        <v>4</v>
      </c>
      <c r="E3" s="3" t="s">
        <v>377</v>
      </c>
      <c r="F3" s="3" t="s">
        <v>378</v>
      </c>
      <c r="G3" s="3" t="s">
        <v>312</v>
      </c>
      <c r="H3" s="3" t="s">
        <v>379</v>
      </c>
      <c r="I3" s="3" t="s">
        <v>380</v>
      </c>
      <c r="J3" s="3" t="s">
        <v>381</v>
      </c>
      <c r="K3" s="3" t="s">
        <v>382</v>
      </c>
      <c r="L3" s="3" t="s">
        <v>383</v>
      </c>
      <c r="M3" s="3" t="s">
        <v>384</v>
      </c>
      <c r="N3" s="3" t="s">
        <v>385</v>
      </c>
      <c r="O3" s="3" t="s">
        <v>311</v>
      </c>
      <c r="P3" s="3" t="s">
        <v>386</v>
      </c>
      <c r="Q3" s="2" t="s">
        <v>52</v>
      </c>
      <c r="R3" s="2" t="s">
        <v>52</v>
      </c>
      <c r="S3" s="2" t="s">
        <v>52</v>
      </c>
      <c r="T3" s="2" t="s">
        <v>406</v>
      </c>
      <c r="V3" t="s">
        <v>121</v>
      </c>
      <c r="W3" t="s">
        <v>117</v>
      </c>
      <c r="X3" t="s">
        <v>387</v>
      </c>
      <c r="Z3" t="s">
        <v>116</v>
      </c>
      <c r="AA3" t="s">
        <v>124</v>
      </c>
    </row>
    <row r="4" spans="1:27" ht="30" customHeight="1" x14ac:dyDescent="0.3">
      <c r="A4" s="20" t="s">
        <v>407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27" ht="30" customHeight="1" x14ac:dyDescent="0.3">
      <c r="A5" s="11" t="s">
        <v>315</v>
      </c>
      <c r="B5" s="11" t="s">
        <v>105</v>
      </c>
      <c r="C5" s="11" t="s">
        <v>314</v>
      </c>
      <c r="D5" s="11" t="s">
        <v>98</v>
      </c>
      <c r="E5" s="11" t="s">
        <v>408</v>
      </c>
      <c r="F5" s="12">
        <v>1</v>
      </c>
      <c r="G5" s="12">
        <v>0</v>
      </c>
      <c r="H5" s="12"/>
      <c r="I5" s="12"/>
      <c r="J5" s="12"/>
      <c r="K5" s="12">
        <v>1</v>
      </c>
      <c r="L5" s="11" t="s">
        <v>121</v>
      </c>
      <c r="M5" s="12">
        <f>0.95*(H5+100)/100*(I5+100)/100*(J5+100)/100</f>
        <v>0.95</v>
      </c>
      <c r="N5" s="12">
        <f t="shared" ref="N5:N12" si="0">F5*M5</f>
        <v>0.95</v>
      </c>
      <c r="O5" s="11" t="s">
        <v>371</v>
      </c>
      <c r="P5" s="11" t="s">
        <v>409</v>
      </c>
      <c r="Q5" s="2" t="s">
        <v>99</v>
      </c>
      <c r="R5" s="2" t="s">
        <v>122</v>
      </c>
      <c r="S5">
        <v>0.95</v>
      </c>
      <c r="T5" s="2" t="s">
        <v>316</v>
      </c>
      <c r="V5">
        <f>N5</f>
        <v>0.95</v>
      </c>
    </row>
    <row r="6" spans="1:27" ht="30" customHeight="1" x14ac:dyDescent="0.3">
      <c r="A6" s="11" t="s">
        <v>319</v>
      </c>
      <c r="B6" s="11" t="s">
        <v>317</v>
      </c>
      <c r="C6" s="11" t="s">
        <v>318</v>
      </c>
      <c r="D6" s="11" t="s">
        <v>77</v>
      </c>
      <c r="E6" s="11" t="s">
        <v>52</v>
      </c>
      <c r="F6" s="12">
        <v>1</v>
      </c>
      <c r="G6" s="12">
        <v>0</v>
      </c>
      <c r="H6" s="12"/>
      <c r="I6" s="12"/>
      <c r="J6" s="12"/>
      <c r="K6" s="12">
        <v>1</v>
      </c>
      <c r="L6" s="11" t="s">
        <v>387</v>
      </c>
      <c r="M6" s="12">
        <f>0*(H6+100)/100*(I6+100)/100*(J6+100)/100</f>
        <v>0</v>
      </c>
      <c r="N6" s="12">
        <f t="shared" si="0"/>
        <v>0</v>
      </c>
      <c r="O6" s="11" t="s">
        <v>393</v>
      </c>
      <c r="P6" s="11" t="s">
        <v>52</v>
      </c>
      <c r="Q6" s="2" t="s">
        <v>99</v>
      </c>
      <c r="R6" s="2" t="s">
        <v>394</v>
      </c>
      <c r="S6">
        <v>0</v>
      </c>
      <c r="T6" s="2" t="s">
        <v>320</v>
      </c>
      <c r="X6">
        <f>N6</f>
        <v>0</v>
      </c>
    </row>
    <row r="7" spans="1:27" ht="30" customHeight="1" x14ac:dyDescent="0.3">
      <c r="A7" s="11" t="s">
        <v>322</v>
      </c>
      <c r="B7" s="11" t="s">
        <v>317</v>
      </c>
      <c r="C7" s="11" t="s">
        <v>321</v>
      </c>
      <c r="D7" s="11" t="s">
        <v>77</v>
      </c>
      <c r="E7" s="11" t="s">
        <v>52</v>
      </c>
      <c r="F7" s="12">
        <v>1</v>
      </c>
      <c r="G7" s="12">
        <v>0</v>
      </c>
      <c r="H7" s="12"/>
      <c r="I7" s="12"/>
      <c r="J7" s="12"/>
      <c r="K7" s="12">
        <v>1</v>
      </c>
      <c r="L7" s="11" t="s">
        <v>387</v>
      </c>
      <c r="M7" s="12">
        <f>0*(H7+100)/100*(I7+100)/100*(J7+100)/100</f>
        <v>0</v>
      </c>
      <c r="N7" s="12">
        <f t="shared" si="0"/>
        <v>0</v>
      </c>
      <c r="O7" s="11" t="s">
        <v>393</v>
      </c>
      <c r="P7" s="11" t="s">
        <v>52</v>
      </c>
      <c r="Q7" s="2" t="s">
        <v>99</v>
      </c>
      <c r="R7" s="2" t="s">
        <v>394</v>
      </c>
      <c r="S7">
        <v>0</v>
      </c>
      <c r="T7" s="2" t="s">
        <v>323</v>
      </c>
      <c r="X7">
        <f>N7</f>
        <v>0</v>
      </c>
    </row>
    <row r="8" spans="1:27" ht="30" customHeight="1" x14ac:dyDescent="0.3">
      <c r="A8" s="11" t="s">
        <v>85</v>
      </c>
      <c r="B8" s="11" t="s">
        <v>80</v>
      </c>
      <c r="C8" s="11" t="s">
        <v>84</v>
      </c>
      <c r="D8" s="11" t="s">
        <v>77</v>
      </c>
      <c r="E8" s="11" t="s">
        <v>388</v>
      </c>
      <c r="F8" s="12">
        <v>1</v>
      </c>
      <c r="G8" s="12">
        <v>0</v>
      </c>
      <c r="H8" s="12"/>
      <c r="I8" s="12"/>
      <c r="J8" s="12"/>
      <c r="K8" s="12">
        <v>1</v>
      </c>
      <c r="L8" s="11" t="s">
        <v>121</v>
      </c>
      <c r="M8" s="12">
        <f>0.611*(H8+100)/100*(I8+100)/100*(J8+100)/100</f>
        <v>0.61099999999999999</v>
      </c>
      <c r="N8" s="12">
        <f t="shared" si="0"/>
        <v>0.61099999999999999</v>
      </c>
      <c r="O8" s="11" t="s">
        <v>371</v>
      </c>
      <c r="P8" s="11" t="s">
        <v>390</v>
      </c>
      <c r="Q8" s="2" t="s">
        <v>99</v>
      </c>
      <c r="R8" s="2" t="s">
        <v>122</v>
      </c>
      <c r="S8">
        <v>0.61099999999999999</v>
      </c>
      <c r="T8" s="2" t="s">
        <v>324</v>
      </c>
      <c r="V8">
        <f>N8</f>
        <v>0.61099999999999999</v>
      </c>
    </row>
    <row r="9" spans="1:27" ht="30" customHeight="1" x14ac:dyDescent="0.3">
      <c r="A9" s="11" t="s">
        <v>326</v>
      </c>
      <c r="B9" s="11" t="s">
        <v>80</v>
      </c>
      <c r="C9" s="11" t="s">
        <v>325</v>
      </c>
      <c r="D9" s="11" t="s">
        <v>77</v>
      </c>
      <c r="E9" s="11" t="s">
        <v>388</v>
      </c>
      <c r="F9" s="12">
        <v>2</v>
      </c>
      <c r="G9" s="12">
        <v>0</v>
      </c>
      <c r="H9" s="12"/>
      <c r="I9" s="12"/>
      <c r="J9" s="12"/>
      <c r="K9" s="12">
        <v>2</v>
      </c>
      <c r="L9" s="11" t="s">
        <v>121</v>
      </c>
      <c r="M9" s="12">
        <f>0.338*(H9+100)/100*(I9+100)/100*(J9+100)/100</f>
        <v>0.33800000000000002</v>
      </c>
      <c r="N9" s="12">
        <f t="shared" si="0"/>
        <v>0.67600000000000005</v>
      </c>
      <c r="O9" s="11" t="s">
        <v>371</v>
      </c>
      <c r="P9" s="11" t="s">
        <v>410</v>
      </c>
      <c r="Q9" s="2" t="s">
        <v>99</v>
      </c>
      <c r="R9" s="2" t="s">
        <v>122</v>
      </c>
      <c r="S9">
        <v>0.33800000000000002</v>
      </c>
      <c r="T9" s="2" t="s">
        <v>327</v>
      </c>
      <c r="V9">
        <f>N9</f>
        <v>0.67600000000000005</v>
      </c>
    </row>
    <row r="10" spans="1:27" ht="30" customHeight="1" x14ac:dyDescent="0.3">
      <c r="A10" s="11" t="s">
        <v>82</v>
      </c>
      <c r="B10" s="11" t="s">
        <v>80</v>
      </c>
      <c r="C10" s="11" t="s">
        <v>81</v>
      </c>
      <c r="D10" s="11" t="s">
        <v>77</v>
      </c>
      <c r="E10" s="11" t="s">
        <v>388</v>
      </c>
      <c r="F10" s="12">
        <v>24</v>
      </c>
      <c r="G10" s="12">
        <v>0</v>
      </c>
      <c r="H10" s="12"/>
      <c r="I10" s="12"/>
      <c r="J10" s="12"/>
      <c r="K10" s="12">
        <v>24</v>
      </c>
      <c r="L10" s="11" t="s">
        <v>121</v>
      </c>
      <c r="M10" s="12">
        <f>0.182*(H10+100)/100*(I10+100)/100*(J10+100)/100</f>
        <v>0.182</v>
      </c>
      <c r="N10" s="12">
        <f t="shared" si="0"/>
        <v>4.3680000000000003</v>
      </c>
      <c r="O10" s="11" t="s">
        <v>371</v>
      </c>
      <c r="P10" s="11" t="s">
        <v>389</v>
      </c>
      <c r="Q10" s="2" t="s">
        <v>99</v>
      </c>
      <c r="R10" s="2" t="s">
        <v>122</v>
      </c>
      <c r="S10">
        <v>0.182</v>
      </c>
      <c r="T10" s="2" t="s">
        <v>328</v>
      </c>
      <c r="V10">
        <f>N10</f>
        <v>4.3680000000000003</v>
      </c>
    </row>
    <row r="11" spans="1:27" ht="30" customHeight="1" x14ac:dyDescent="0.3">
      <c r="A11" s="11" t="s">
        <v>89</v>
      </c>
      <c r="B11" s="11" t="s">
        <v>87</v>
      </c>
      <c r="C11" s="11" t="s">
        <v>88</v>
      </c>
      <c r="D11" s="11" t="s">
        <v>77</v>
      </c>
      <c r="E11" s="11" t="s">
        <v>391</v>
      </c>
      <c r="F11" s="12">
        <v>22</v>
      </c>
      <c r="G11" s="12">
        <v>0</v>
      </c>
      <c r="H11" s="12"/>
      <c r="I11" s="12"/>
      <c r="J11" s="12"/>
      <c r="K11" s="12">
        <v>22</v>
      </c>
      <c r="L11" s="11" t="s">
        <v>121</v>
      </c>
      <c r="M11" s="12">
        <f>0.133*(H11+100)/100*(I11+100)/100*(J11+100)/100</f>
        <v>0.13300000000000001</v>
      </c>
      <c r="N11" s="12">
        <f t="shared" si="0"/>
        <v>2.9260000000000002</v>
      </c>
      <c r="O11" s="11" t="s">
        <v>371</v>
      </c>
      <c r="P11" s="11" t="s">
        <v>392</v>
      </c>
      <c r="Q11" s="2" t="s">
        <v>99</v>
      </c>
      <c r="R11" s="2" t="s">
        <v>122</v>
      </c>
      <c r="S11">
        <v>0.13300000000000001</v>
      </c>
      <c r="T11" s="2" t="s">
        <v>329</v>
      </c>
      <c r="V11">
        <f>N11</f>
        <v>2.9260000000000002</v>
      </c>
    </row>
    <row r="12" spans="1:27" ht="30" customHeight="1" x14ac:dyDescent="0.3">
      <c r="A12" s="11" t="s">
        <v>331</v>
      </c>
      <c r="B12" s="11" t="s">
        <v>317</v>
      </c>
      <c r="C12" s="11" t="s">
        <v>330</v>
      </c>
      <c r="D12" s="11" t="s">
        <v>58</v>
      </c>
      <c r="E12" s="11" t="s">
        <v>411</v>
      </c>
      <c r="F12" s="12">
        <v>6.4</v>
      </c>
      <c r="G12" s="12">
        <v>0</v>
      </c>
      <c r="H12" s="12"/>
      <c r="I12" s="12"/>
      <c r="J12" s="12"/>
      <c r="K12" s="12">
        <v>6.4</v>
      </c>
      <c r="L12" s="11" t="s">
        <v>116</v>
      </c>
      <c r="M12" s="12">
        <f>0.06*(H12+100)/100*(I12+100)/100*(J12+100)/100</f>
        <v>0.06</v>
      </c>
      <c r="N12" s="12">
        <f t="shared" si="0"/>
        <v>0.38400000000000001</v>
      </c>
      <c r="O12" s="11" t="s">
        <v>370</v>
      </c>
      <c r="P12" s="11" t="s">
        <v>412</v>
      </c>
      <c r="Q12" s="2" t="s">
        <v>99</v>
      </c>
      <c r="R12" s="2" t="s">
        <v>119</v>
      </c>
      <c r="S12">
        <v>0.06</v>
      </c>
      <c r="T12" s="2" t="s">
        <v>332</v>
      </c>
      <c r="Z12">
        <f>N12</f>
        <v>0.38400000000000001</v>
      </c>
    </row>
    <row r="13" spans="1:27" ht="30" customHeight="1" x14ac:dyDescent="0.3">
      <c r="A13" s="11" t="s">
        <v>52</v>
      </c>
      <c r="B13" s="11" t="s">
        <v>52</v>
      </c>
      <c r="C13" s="11" t="s">
        <v>52</v>
      </c>
      <c r="D13" s="11" t="s">
        <v>52</v>
      </c>
      <c r="E13" s="11" t="s">
        <v>52</v>
      </c>
      <c r="F13" s="12"/>
      <c r="G13" s="12"/>
      <c r="H13" s="12"/>
      <c r="I13" s="12"/>
      <c r="J13" s="12"/>
      <c r="K13" s="12"/>
      <c r="L13" s="11" t="s">
        <v>121</v>
      </c>
      <c r="M13" s="12">
        <f>0.08*(H12+100)/100*(I12+100)/100*(J12+100)/100</f>
        <v>0.08</v>
      </c>
      <c r="N13" s="12">
        <f>F12*M13</f>
        <v>0.51200000000000001</v>
      </c>
      <c r="O13" s="11" t="s">
        <v>371</v>
      </c>
      <c r="P13" s="11" t="s">
        <v>396</v>
      </c>
      <c r="Q13" s="2" t="s">
        <v>99</v>
      </c>
      <c r="R13" s="2" t="s">
        <v>122</v>
      </c>
      <c r="S13">
        <v>0.08</v>
      </c>
      <c r="T13" s="2" t="s">
        <v>332</v>
      </c>
      <c r="V13">
        <f>N13</f>
        <v>0.51200000000000001</v>
      </c>
    </row>
    <row r="14" spans="1:27" ht="30" customHeight="1" x14ac:dyDescent="0.3">
      <c r="A14" s="11" t="s">
        <v>334</v>
      </c>
      <c r="B14" s="11" t="s">
        <v>317</v>
      </c>
      <c r="C14" s="11" t="s">
        <v>333</v>
      </c>
      <c r="D14" s="11" t="s">
        <v>77</v>
      </c>
      <c r="E14" s="11" t="s">
        <v>52</v>
      </c>
      <c r="F14" s="12">
        <v>5</v>
      </c>
      <c r="G14" s="12">
        <v>0</v>
      </c>
      <c r="H14" s="12"/>
      <c r="I14" s="12"/>
      <c r="J14" s="12"/>
      <c r="K14" s="12">
        <v>5</v>
      </c>
      <c r="L14" s="11" t="s">
        <v>387</v>
      </c>
      <c r="M14" s="12">
        <f>0*(H14+100)/100*(I14+100)/100*(J14+100)/100</f>
        <v>0</v>
      </c>
      <c r="N14" s="12">
        <f>F14*M14</f>
        <v>0</v>
      </c>
      <c r="O14" s="11" t="s">
        <v>393</v>
      </c>
      <c r="P14" s="11" t="s">
        <v>52</v>
      </c>
      <c r="Q14" s="2" t="s">
        <v>99</v>
      </c>
      <c r="R14" s="2" t="s">
        <v>394</v>
      </c>
      <c r="S14">
        <v>0</v>
      </c>
      <c r="T14" s="2" t="s">
        <v>335</v>
      </c>
      <c r="X14">
        <f>N14</f>
        <v>0</v>
      </c>
    </row>
    <row r="15" spans="1:27" ht="30" customHeight="1" x14ac:dyDescent="0.3">
      <c r="A15" s="11" t="s">
        <v>119</v>
      </c>
      <c r="B15" s="11" t="s">
        <v>116</v>
      </c>
      <c r="C15" s="11" t="s">
        <v>117</v>
      </c>
      <c r="D15" s="11" t="s">
        <v>118</v>
      </c>
      <c r="E15" s="11" t="s">
        <v>52</v>
      </c>
      <c r="F15" s="12">
        <f>SUM(Z5:Z14)</f>
        <v>0.38400000000000001</v>
      </c>
      <c r="G15" s="12"/>
      <c r="H15" s="12"/>
      <c r="I15" s="12"/>
      <c r="J15" s="12"/>
      <c r="K15" s="12">
        <f>TRUNC(F15*공량설정_일위대가!B2/100, 공량설정_일위대가!C4)</f>
        <v>0.307</v>
      </c>
      <c r="L15" s="11" t="s">
        <v>52</v>
      </c>
      <c r="M15" s="12"/>
      <c r="N15" s="12"/>
      <c r="O15" s="12" t="s">
        <v>370</v>
      </c>
      <c r="P15" s="11" t="s">
        <v>52</v>
      </c>
      <c r="Q15" s="2" t="s">
        <v>99</v>
      </c>
      <c r="R15" s="2" t="s">
        <v>52</v>
      </c>
      <c r="T15" s="2" t="s">
        <v>337</v>
      </c>
    </row>
    <row r="16" spans="1:27" ht="30" customHeight="1" x14ac:dyDescent="0.3">
      <c r="A16" s="11" t="s">
        <v>122</v>
      </c>
      <c r="B16" s="11" t="s">
        <v>121</v>
      </c>
      <c r="C16" s="11" t="s">
        <v>117</v>
      </c>
      <c r="D16" s="11" t="s">
        <v>118</v>
      </c>
      <c r="E16" s="11" t="s">
        <v>52</v>
      </c>
      <c r="F16" s="12">
        <f>SUM(V5:V14)</f>
        <v>10.043000000000001</v>
      </c>
      <c r="G16" s="12"/>
      <c r="H16" s="12"/>
      <c r="I16" s="12"/>
      <c r="J16" s="12"/>
      <c r="K16" s="12">
        <f>TRUNC(F16*공량설정_일위대가!B2/100, 공량설정_일위대가!C3)</f>
        <v>8.0340000000000007</v>
      </c>
      <c r="L16" s="11" t="s">
        <v>52</v>
      </c>
      <c r="M16" s="12"/>
      <c r="N16" s="12"/>
      <c r="O16" s="12" t="s">
        <v>371</v>
      </c>
      <c r="P16" s="11" t="s">
        <v>52</v>
      </c>
      <c r="Q16" s="2" t="s">
        <v>99</v>
      </c>
      <c r="R16" s="2" t="s">
        <v>52</v>
      </c>
      <c r="T16" s="2" t="s">
        <v>336</v>
      </c>
    </row>
    <row r="17" spans="1:26" ht="30" customHeight="1" x14ac:dyDescent="0.3">
      <c r="A17" s="11" t="s">
        <v>394</v>
      </c>
      <c r="B17" s="11" t="s">
        <v>387</v>
      </c>
      <c r="C17" s="11" t="s">
        <v>52</v>
      </c>
      <c r="D17" s="11" t="s">
        <v>118</v>
      </c>
      <c r="E17" s="11" t="s">
        <v>52</v>
      </c>
      <c r="F17" s="12">
        <f>SUM(X5:X14)</f>
        <v>0</v>
      </c>
      <c r="G17" s="12"/>
      <c r="H17" s="12"/>
      <c r="I17" s="12"/>
      <c r="J17" s="12"/>
      <c r="K17" s="12">
        <f>TRUNC(F17*공량설정_일위대가!B2/100, 공량설정_일위대가!C3)</f>
        <v>0</v>
      </c>
      <c r="L17" s="11" t="s">
        <v>52</v>
      </c>
      <c r="M17" s="12"/>
      <c r="N17" s="12"/>
      <c r="O17" s="12" t="s">
        <v>393</v>
      </c>
      <c r="P17" s="11" t="s">
        <v>52</v>
      </c>
      <c r="Q17" s="2" t="s">
        <v>99</v>
      </c>
      <c r="R17" s="2" t="s">
        <v>52</v>
      </c>
      <c r="T17" s="2" t="s">
        <v>413</v>
      </c>
    </row>
    <row r="18" spans="1:26" ht="30" customHeight="1" x14ac:dyDescent="0.3">
      <c r="A18" s="20" t="s">
        <v>414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26" ht="30" customHeight="1" x14ac:dyDescent="0.3">
      <c r="A19" s="11" t="s">
        <v>315</v>
      </c>
      <c r="B19" s="11" t="s">
        <v>105</v>
      </c>
      <c r="C19" s="11" t="s">
        <v>314</v>
      </c>
      <c r="D19" s="11" t="s">
        <v>98</v>
      </c>
      <c r="E19" s="11" t="s">
        <v>408</v>
      </c>
      <c r="F19" s="12">
        <v>1</v>
      </c>
      <c r="G19" s="12">
        <v>0</v>
      </c>
      <c r="H19" s="12"/>
      <c r="I19" s="12"/>
      <c r="J19" s="12"/>
      <c r="K19" s="12">
        <v>1</v>
      </c>
      <c r="L19" s="11" t="s">
        <v>121</v>
      </c>
      <c r="M19" s="12">
        <f>0.95*(H19+100)/100*(I19+100)/100*(J19+100)/100</f>
        <v>0.95</v>
      </c>
      <c r="N19" s="12">
        <f t="shared" ref="N19:N26" si="1">F19*M19</f>
        <v>0.95</v>
      </c>
      <c r="O19" s="11" t="s">
        <v>371</v>
      </c>
      <c r="P19" s="11" t="s">
        <v>409</v>
      </c>
      <c r="Q19" s="2" t="s">
        <v>102</v>
      </c>
      <c r="R19" s="2" t="s">
        <v>122</v>
      </c>
      <c r="S19">
        <v>0.95</v>
      </c>
      <c r="T19" s="2" t="s">
        <v>338</v>
      </c>
      <c r="V19">
        <f>N19</f>
        <v>0.95</v>
      </c>
    </row>
    <row r="20" spans="1:26" ht="30" customHeight="1" x14ac:dyDescent="0.3">
      <c r="A20" s="11" t="s">
        <v>319</v>
      </c>
      <c r="B20" s="11" t="s">
        <v>317</v>
      </c>
      <c r="C20" s="11" t="s">
        <v>318</v>
      </c>
      <c r="D20" s="11" t="s">
        <v>77</v>
      </c>
      <c r="E20" s="11" t="s">
        <v>52</v>
      </c>
      <c r="F20" s="12">
        <v>1</v>
      </c>
      <c r="G20" s="12">
        <v>0</v>
      </c>
      <c r="H20" s="12"/>
      <c r="I20" s="12"/>
      <c r="J20" s="12"/>
      <c r="K20" s="12">
        <v>1</v>
      </c>
      <c r="L20" s="11" t="s">
        <v>387</v>
      </c>
      <c r="M20" s="12">
        <f>0*(H20+100)/100*(I20+100)/100*(J20+100)/100</f>
        <v>0</v>
      </c>
      <c r="N20" s="12">
        <f t="shared" si="1"/>
        <v>0</v>
      </c>
      <c r="O20" s="11" t="s">
        <v>393</v>
      </c>
      <c r="P20" s="11" t="s">
        <v>52</v>
      </c>
      <c r="Q20" s="2" t="s">
        <v>102</v>
      </c>
      <c r="R20" s="2" t="s">
        <v>394</v>
      </c>
      <c r="S20">
        <v>0</v>
      </c>
      <c r="T20" s="2" t="s">
        <v>339</v>
      </c>
      <c r="X20">
        <f>N20</f>
        <v>0</v>
      </c>
    </row>
    <row r="21" spans="1:26" ht="30" customHeight="1" x14ac:dyDescent="0.3">
      <c r="A21" s="11" t="s">
        <v>322</v>
      </c>
      <c r="B21" s="11" t="s">
        <v>317</v>
      </c>
      <c r="C21" s="11" t="s">
        <v>321</v>
      </c>
      <c r="D21" s="11" t="s">
        <v>77</v>
      </c>
      <c r="E21" s="11" t="s">
        <v>52</v>
      </c>
      <c r="F21" s="12">
        <v>1</v>
      </c>
      <c r="G21" s="12">
        <v>0</v>
      </c>
      <c r="H21" s="12"/>
      <c r="I21" s="12"/>
      <c r="J21" s="12"/>
      <c r="K21" s="12">
        <v>1</v>
      </c>
      <c r="L21" s="11" t="s">
        <v>387</v>
      </c>
      <c r="M21" s="12">
        <f>0*(H21+100)/100*(I21+100)/100*(J21+100)/100</f>
        <v>0</v>
      </c>
      <c r="N21" s="12">
        <f t="shared" si="1"/>
        <v>0</v>
      </c>
      <c r="O21" s="11" t="s">
        <v>393</v>
      </c>
      <c r="P21" s="11" t="s">
        <v>52</v>
      </c>
      <c r="Q21" s="2" t="s">
        <v>102</v>
      </c>
      <c r="R21" s="2" t="s">
        <v>394</v>
      </c>
      <c r="S21">
        <v>0</v>
      </c>
      <c r="T21" s="2" t="s">
        <v>340</v>
      </c>
      <c r="X21">
        <f>N21</f>
        <v>0</v>
      </c>
    </row>
    <row r="22" spans="1:26" ht="30" customHeight="1" x14ac:dyDescent="0.3">
      <c r="A22" s="11" t="s">
        <v>85</v>
      </c>
      <c r="B22" s="11" t="s">
        <v>80</v>
      </c>
      <c r="C22" s="11" t="s">
        <v>84</v>
      </c>
      <c r="D22" s="11" t="s">
        <v>77</v>
      </c>
      <c r="E22" s="11" t="s">
        <v>388</v>
      </c>
      <c r="F22" s="12">
        <v>1</v>
      </c>
      <c r="G22" s="12">
        <v>0</v>
      </c>
      <c r="H22" s="12"/>
      <c r="I22" s="12"/>
      <c r="J22" s="12"/>
      <c r="K22" s="12">
        <v>1</v>
      </c>
      <c r="L22" s="11" t="s">
        <v>121</v>
      </c>
      <c r="M22" s="12">
        <f>0.611*(H22+100)/100*(I22+100)/100*(J22+100)/100</f>
        <v>0.61099999999999999</v>
      </c>
      <c r="N22" s="12">
        <f t="shared" si="1"/>
        <v>0.61099999999999999</v>
      </c>
      <c r="O22" s="11" t="s">
        <v>371</v>
      </c>
      <c r="P22" s="11" t="s">
        <v>390</v>
      </c>
      <c r="Q22" s="2" t="s">
        <v>102</v>
      </c>
      <c r="R22" s="2" t="s">
        <v>122</v>
      </c>
      <c r="S22">
        <v>0.61099999999999999</v>
      </c>
      <c r="T22" s="2" t="s">
        <v>341</v>
      </c>
      <c r="V22">
        <f>N22</f>
        <v>0.61099999999999999</v>
      </c>
    </row>
    <row r="23" spans="1:26" ht="30" customHeight="1" x14ac:dyDescent="0.3">
      <c r="A23" s="11" t="s">
        <v>326</v>
      </c>
      <c r="B23" s="11" t="s">
        <v>80</v>
      </c>
      <c r="C23" s="11" t="s">
        <v>325</v>
      </c>
      <c r="D23" s="11" t="s">
        <v>77</v>
      </c>
      <c r="E23" s="11" t="s">
        <v>388</v>
      </c>
      <c r="F23" s="12">
        <v>2</v>
      </c>
      <c r="G23" s="12">
        <v>0</v>
      </c>
      <c r="H23" s="12"/>
      <c r="I23" s="12"/>
      <c r="J23" s="12"/>
      <c r="K23" s="12">
        <v>2</v>
      </c>
      <c r="L23" s="11" t="s">
        <v>121</v>
      </c>
      <c r="M23" s="12">
        <f>0.338*(H23+100)/100*(I23+100)/100*(J23+100)/100</f>
        <v>0.33800000000000002</v>
      </c>
      <c r="N23" s="12">
        <f t="shared" si="1"/>
        <v>0.67600000000000005</v>
      </c>
      <c r="O23" s="11" t="s">
        <v>371</v>
      </c>
      <c r="P23" s="11" t="s">
        <v>410</v>
      </c>
      <c r="Q23" s="2" t="s">
        <v>102</v>
      </c>
      <c r="R23" s="2" t="s">
        <v>122</v>
      </c>
      <c r="S23">
        <v>0.33800000000000002</v>
      </c>
      <c r="T23" s="2" t="s">
        <v>342</v>
      </c>
      <c r="V23">
        <f>N23</f>
        <v>0.67600000000000005</v>
      </c>
    </row>
    <row r="24" spans="1:26" ht="30" customHeight="1" x14ac:dyDescent="0.3">
      <c r="A24" s="11" t="s">
        <v>82</v>
      </c>
      <c r="B24" s="11" t="s">
        <v>80</v>
      </c>
      <c r="C24" s="11" t="s">
        <v>81</v>
      </c>
      <c r="D24" s="11" t="s">
        <v>77</v>
      </c>
      <c r="E24" s="11" t="s">
        <v>388</v>
      </c>
      <c r="F24" s="12">
        <v>26</v>
      </c>
      <c r="G24" s="12">
        <v>0</v>
      </c>
      <c r="H24" s="12"/>
      <c r="I24" s="12"/>
      <c r="J24" s="12"/>
      <c r="K24" s="12">
        <v>26</v>
      </c>
      <c r="L24" s="11" t="s">
        <v>121</v>
      </c>
      <c r="M24" s="12">
        <f>0.182*(H24+100)/100*(I24+100)/100*(J24+100)/100</f>
        <v>0.182</v>
      </c>
      <c r="N24" s="12">
        <f t="shared" si="1"/>
        <v>4.7320000000000002</v>
      </c>
      <c r="O24" s="11" t="s">
        <v>371</v>
      </c>
      <c r="P24" s="11" t="s">
        <v>389</v>
      </c>
      <c r="Q24" s="2" t="s">
        <v>102</v>
      </c>
      <c r="R24" s="2" t="s">
        <v>122</v>
      </c>
      <c r="S24">
        <v>0.182</v>
      </c>
      <c r="T24" s="2" t="s">
        <v>343</v>
      </c>
      <c r="V24">
        <f>N24</f>
        <v>4.7320000000000002</v>
      </c>
    </row>
    <row r="25" spans="1:26" ht="30" customHeight="1" x14ac:dyDescent="0.3">
      <c r="A25" s="11" t="s">
        <v>89</v>
      </c>
      <c r="B25" s="11" t="s">
        <v>87</v>
      </c>
      <c r="C25" s="11" t="s">
        <v>88</v>
      </c>
      <c r="D25" s="11" t="s">
        <v>77</v>
      </c>
      <c r="E25" s="11" t="s">
        <v>391</v>
      </c>
      <c r="F25" s="12">
        <v>22</v>
      </c>
      <c r="G25" s="12">
        <v>0</v>
      </c>
      <c r="H25" s="12"/>
      <c r="I25" s="12"/>
      <c r="J25" s="12"/>
      <c r="K25" s="12">
        <v>22</v>
      </c>
      <c r="L25" s="11" t="s">
        <v>121</v>
      </c>
      <c r="M25" s="12">
        <f>0.133*(H25+100)/100*(I25+100)/100*(J25+100)/100</f>
        <v>0.13300000000000001</v>
      </c>
      <c r="N25" s="12">
        <f t="shared" si="1"/>
        <v>2.9260000000000002</v>
      </c>
      <c r="O25" s="11" t="s">
        <v>371</v>
      </c>
      <c r="P25" s="11" t="s">
        <v>392</v>
      </c>
      <c r="Q25" s="2" t="s">
        <v>102</v>
      </c>
      <c r="R25" s="2" t="s">
        <v>122</v>
      </c>
      <c r="S25">
        <v>0.13300000000000001</v>
      </c>
      <c r="T25" s="2" t="s">
        <v>344</v>
      </c>
      <c r="V25">
        <f>N25</f>
        <v>2.9260000000000002</v>
      </c>
    </row>
    <row r="26" spans="1:26" ht="30" customHeight="1" x14ac:dyDescent="0.3">
      <c r="A26" s="11" t="s">
        <v>331</v>
      </c>
      <c r="B26" s="11" t="s">
        <v>317</v>
      </c>
      <c r="C26" s="11" t="s">
        <v>330</v>
      </c>
      <c r="D26" s="11" t="s">
        <v>58</v>
      </c>
      <c r="E26" s="11" t="s">
        <v>411</v>
      </c>
      <c r="F26" s="12">
        <v>6.4</v>
      </c>
      <c r="G26" s="12">
        <v>0</v>
      </c>
      <c r="H26" s="12"/>
      <c r="I26" s="12"/>
      <c r="J26" s="12"/>
      <c r="K26" s="12">
        <v>6.4</v>
      </c>
      <c r="L26" s="11" t="s">
        <v>116</v>
      </c>
      <c r="M26" s="12">
        <f>0.06*(H26+100)/100*(I26+100)/100*(J26+100)/100</f>
        <v>0.06</v>
      </c>
      <c r="N26" s="12">
        <f t="shared" si="1"/>
        <v>0.38400000000000001</v>
      </c>
      <c r="O26" s="11" t="s">
        <v>370</v>
      </c>
      <c r="P26" s="11" t="s">
        <v>412</v>
      </c>
      <c r="Q26" s="2" t="s">
        <v>102</v>
      </c>
      <c r="R26" s="2" t="s">
        <v>119</v>
      </c>
      <c r="S26">
        <v>0.06</v>
      </c>
      <c r="T26" s="2" t="s">
        <v>345</v>
      </c>
      <c r="Z26">
        <f>N26</f>
        <v>0.38400000000000001</v>
      </c>
    </row>
    <row r="27" spans="1:26" ht="30" customHeight="1" x14ac:dyDescent="0.3">
      <c r="A27" s="11" t="s">
        <v>52</v>
      </c>
      <c r="B27" s="11" t="s">
        <v>52</v>
      </c>
      <c r="C27" s="11" t="s">
        <v>52</v>
      </c>
      <c r="D27" s="11" t="s">
        <v>52</v>
      </c>
      <c r="E27" s="11" t="s">
        <v>52</v>
      </c>
      <c r="F27" s="12"/>
      <c r="G27" s="12"/>
      <c r="H27" s="12"/>
      <c r="I27" s="12"/>
      <c r="J27" s="12"/>
      <c r="K27" s="12"/>
      <c r="L27" s="11" t="s">
        <v>121</v>
      </c>
      <c r="M27" s="12">
        <f>0.08*(H26+100)/100*(I26+100)/100*(J26+100)/100</f>
        <v>0.08</v>
      </c>
      <c r="N27" s="12">
        <f>F26*M27</f>
        <v>0.51200000000000001</v>
      </c>
      <c r="O27" s="11" t="s">
        <v>371</v>
      </c>
      <c r="P27" s="11" t="s">
        <v>396</v>
      </c>
      <c r="Q27" s="2" t="s">
        <v>102</v>
      </c>
      <c r="R27" s="2" t="s">
        <v>122</v>
      </c>
      <c r="S27">
        <v>0.08</v>
      </c>
      <c r="T27" s="2" t="s">
        <v>345</v>
      </c>
      <c r="V27">
        <f>N27</f>
        <v>0.51200000000000001</v>
      </c>
    </row>
    <row r="28" spans="1:26" ht="30" customHeight="1" x14ac:dyDescent="0.3">
      <c r="A28" s="11" t="s">
        <v>334</v>
      </c>
      <c r="B28" s="11" t="s">
        <v>317</v>
      </c>
      <c r="C28" s="11" t="s">
        <v>333</v>
      </c>
      <c r="D28" s="11" t="s">
        <v>77</v>
      </c>
      <c r="E28" s="11" t="s">
        <v>52</v>
      </c>
      <c r="F28" s="12">
        <v>5</v>
      </c>
      <c r="G28" s="12">
        <v>0</v>
      </c>
      <c r="H28" s="12"/>
      <c r="I28" s="12"/>
      <c r="J28" s="12"/>
      <c r="K28" s="12">
        <v>5</v>
      </c>
      <c r="L28" s="11" t="s">
        <v>387</v>
      </c>
      <c r="M28" s="12">
        <f>0*(H28+100)/100*(I28+100)/100*(J28+100)/100</f>
        <v>0</v>
      </c>
      <c r="N28" s="12">
        <f>F28*M28</f>
        <v>0</v>
      </c>
      <c r="O28" s="11" t="s">
        <v>393</v>
      </c>
      <c r="P28" s="11" t="s">
        <v>52</v>
      </c>
      <c r="Q28" s="2" t="s">
        <v>102</v>
      </c>
      <c r="R28" s="2" t="s">
        <v>394</v>
      </c>
      <c r="S28">
        <v>0</v>
      </c>
      <c r="T28" s="2" t="s">
        <v>346</v>
      </c>
      <c r="X28">
        <f>N28</f>
        <v>0</v>
      </c>
    </row>
    <row r="29" spans="1:26" ht="30" customHeight="1" x14ac:dyDescent="0.3">
      <c r="A29" s="11" t="s">
        <v>119</v>
      </c>
      <c r="B29" s="11" t="s">
        <v>116</v>
      </c>
      <c r="C29" s="11" t="s">
        <v>117</v>
      </c>
      <c r="D29" s="11" t="s">
        <v>118</v>
      </c>
      <c r="E29" s="11" t="s">
        <v>52</v>
      </c>
      <c r="F29" s="12">
        <f>SUM(Z19:Z28)</f>
        <v>0.38400000000000001</v>
      </c>
      <c r="G29" s="12"/>
      <c r="H29" s="12"/>
      <c r="I29" s="12"/>
      <c r="J29" s="12"/>
      <c r="K29" s="12">
        <f>TRUNC(F29*공량설정_일위대가!B5/100, 공량설정_일위대가!C7)</f>
        <v>0.307</v>
      </c>
      <c r="L29" s="11" t="s">
        <v>52</v>
      </c>
      <c r="M29" s="12"/>
      <c r="N29" s="12"/>
      <c r="O29" s="12" t="s">
        <v>370</v>
      </c>
      <c r="P29" s="11" t="s">
        <v>52</v>
      </c>
      <c r="Q29" s="2" t="s">
        <v>102</v>
      </c>
      <c r="R29" s="2" t="s">
        <v>52</v>
      </c>
      <c r="T29" s="2" t="s">
        <v>348</v>
      </c>
    </row>
    <row r="30" spans="1:26" ht="30" customHeight="1" x14ac:dyDescent="0.3">
      <c r="A30" s="11" t="s">
        <v>122</v>
      </c>
      <c r="B30" s="11" t="s">
        <v>121</v>
      </c>
      <c r="C30" s="11" t="s">
        <v>117</v>
      </c>
      <c r="D30" s="11" t="s">
        <v>118</v>
      </c>
      <c r="E30" s="11" t="s">
        <v>52</v>
      </c>
      <c r="F30" s="12">
        <f>SUM(V19:V28)</f>
        <v>10.407</v>
      </c>
      <c r="G30" s="12"/>
      <c r="H30" s="12"/>
      <c r="I30" s="12"/>
      <c r="J30" s="12"/>
      <c r="K30" s="12">
        <f>TRUNC(F30*공량설정_일위대가!B5/100, 공량설정_일위대가!C6)</f>
        <v>8.3249999999999993</v>
      </c>
      <c r="L30" s="11" t="s">
        <v>52</v>
      </c>
      <c r="M30" s="12"/>
      <c r="N30" s="12"/>
      <c r="O30" s="12" t="s">
        <v>371</v>
      </c>
      <c r="P30" s="11" t="s">
        <v>52</v>
      </c>
      <c r="Q30" s="2" t="s">
        <v>102</v>
      </c>
      <c r="R30" s="2" t="s">
        <v>52</v>
      </c>
      <c r="T30" s="2" t="s">
        <v>347</v>
      </c>
    </row>
    <row r="31" spans="1:26" ht="30" customHeight="1" x14ac:dyDescent="0.3">
      <c r="A31" s="11" t="s">
        <v>394</v>
      </c>
      <c r="B31" s="11" t="s">
        <v>387</v>
      </c>
      <c r="C31" s="11" t="s">
        <v>52</v>
      </c>
      <c r="D31" s="11" t="s">
        <v>118</v>
      </c>
      <c r="E31" s="11" t="s">
        <v>52</v>
      </c>
      <c r="F31" s="12">
        <f>SUM(X19:X28)</f>
        <v>0</v>
      </c>
      <c r="G31" s="12"/>
      <c r="H31" s="12"/>
      <c r="I31" s="12"/>
      <c r="J31" s="12"/>
      <c r="K31" s="12">
        <f>TRUNC(F31*공량설정_일위대가!B5/100, 공량설정_일위대가!C6)</f>
        <v>0</v>
      </c>
      <c r="L31" s="11" t="s">
        <v>52</v>
      </c>
      <c r="M31" s="12"/>
      <c r="N31" s="12"/>
      <c r="O31" s="12" t="s">
        <v>393</v>
      </c>
      <c r="P31" s="11" t="s">
        <v>52</v>
      </c>
      <c r="Q31" s="2" t="s">
        <v>102</v>
      </c>
      <c r="R31" s="2" t="s">
        <v>52</v>
      </c>
      <c r="T31" s="2" t="s">
        <v>415</v>
      </c>
    </row>
    <row r="32" spans="1:26" ht="30" customHeight="1" x14ac:dyDescent="0.3">
      <c r="A32" s="20" t="s">
        <v>416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22" ht="30" customHeight="1" x14ac:dyDescent="0.3">
      <c r="A33" s="11" t="s">
        <v>349</v>
      </c>
      <c r="B33" s="11" t="s">
        <v>104</v>
      </c>
      <c r="C33" s="11" t="s">
        <v>105</v>
      </c>
      <c r="D33" s="11" t="s">
        <v>98</v>
      </c>
      <c r="E33" s="11" t="s">
        <v>408</v>
      </c>
      <c r="F33" s="12">
        <v>1</v>
      </c>
      <c r="G33" s="12">
        <v>5</v>
      </c>
      <c r="H33" s="12">
        <v>-70</v>
      </c>
      <c r="I33" s="12"/>
      <c r="J33" s="12"/>
      <c r="K33" s="12">
        <v>1</v>
      </c>
      <c r="L33" s="11" t="s">
        <v>121</v>
      </c>
      <c r="M33" s="12">
        <f>0.66*(H33+100)/100*(I33+100)/100*(J33+100)/100</f>
        <v>0.19800000000000001</v>
      </c>
      <c r="N33" s="12">
        <f>F33*M33</f>
        <v>0.19800000000000001</v>
      </c>
      <c r="O33" s="11" t="s">
        <v>371</v>
      </c>
      <c r="P33" s="11" t="s">
        <v>417</v>
      </c>
      <c r="Q33" s="2" t="s">
        <v>106</v>
      </c>
      <c r="R33" s="2" t="s">
        <v>122</v>
      </c>
      <c r="S33">
        <v>0.66</v>
      </c>
      <c r="T33" s="2" t="s">
        <v>350</v>
      </c>
      <c r="V33">
        <f>N33</f>
        <v>0.19800000000000001</v>
      </c>
    </row>
    <row r="34" spans="1:22" ht="30" customHeight="1" x14ac:dyDescent="0.3">
      <c r="A34" s="11" t="s">
        <v>122</v>
      </c>
      <c r="B34" s="11" t="s">
        <v>121</v>
      </c>
      <c r="C34" s="11" t="s">
        <v>117</v>
      </c>
      <c r="D34" s="11" t="s">
        <v>118</v>
      </c>
      <c r="E34" s="11" t="s">
        <v>52</v>
      </c>
      <c r="F34" s="12">
        <f>SUM(V33:V33)</f>
        <v>0.19800000000000001</v>
      </c>
      <c r="G34" s="12"/>
      <c r="H34" s="12"/>
      <c r="I34" s="12"/>
      <c r="J34" s="12"/>
      <c r="K34" s="12">
        <f>TRUNC(F34*공량설정_일위대가!B8/100, 공량설정_일위대가!C9)</f>
        <v>0.158</v>
      </c>
      <c r="L34" s="11" t="s">
        <v>52</v>
      </c>
      <c r="M34" s="12"/>
      <c r="N34" s="12"/>
      <c r="O34" s="12" t="s">
        <v>371</v>
      </c>
      <c r="P34" s="11" t="s">
        <v>52</v>
      </c>
      <c r="Q34" s="2" t="s">
        <v>106</v>
      </c>
      <c r="R34" s="2" t="s">
        <v>52</v>
      </c>
      <c r="T34" s="2" t="s">
        <v>351</v>
      </c>
    </row>
    <row r="35" spans="1:22" ht="30" customHeight="1" x14ac:dyDescent="0.3">
      <c r="A35" s="20" t="s">
        <v>418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22" ht="30" customHeight="1" x14ac:dyDescent="0.3">
      <c r="A36" s="11" t="s">
        <v>353</v>
      </c>
      <c r="B36" s="11" t="s">
        <v>104</v>
      </c>
      <c r="C36" s="11" t="s">
        <v>352</v>
      </c>
      <c r="D36" s="11" t="s">
        <v>77</v>
      </c>
      <c r="E36" s="11" t="s">
        <v>391</v>
      </c>
      <c r="F36" s="12">
        <v>1</v>
      </c>
      <c r="G36" s="12">
        <v>0</v>
      </c>
      <c r="H36" s="12">
        <v>-70</v>
      </c>
      <c r="I36" s="12"/>
      <c r="J36" s="12"/>
      <c r="K36" s="12">
        <v>1</v>
      </c>
      <c r="L36" s="11" t="s">
        <v>121</v>
      </c>
      <c r="M36" s="12">
        <f>0.468*(H36+100)/100*(I36+100)/100*(J36+100)/100</f>
        <v>0.1404</v>
      </c>
      <c r="N36" s="12">
        <f>F36*M36</f>
        <v>0.1404</v>
      </c>
      <c r="O36" s="11" t="s">
        <v>371</v>
      </c>
      <c r="P36" s="11" t="s">
        <v>419</v>
      </c>
      <c r="Q36" s="2" t="s">
        <v>109</v>
      </c>
      <c r="R36" s="2" t="s">
        <v>122</v>
      </c>
      <c r="S36">
        <v>0.46800000000000003</v>
      </c>
      <c r="T36" s="2" t="s">
        <v>354</v>
      </c>
      <c r="V36">
        <f>N36</f>
        <v>0.1404</v>
      </c>
    </row>
    <row r="37" spans="1:22" ht="30" customHeight="1" x14ac:dyDescent="0.3">
      <c r="A37" s="11" t="s">
        <v>122</v>
      </c>
      <c r="B37" s="11" t="s">
        <v>121</v>
      </c>
      <c r="C37" s="11" t="s">
        <v>117</v>
      </c>
      <c r="D37" s="11" t="s">
        <v>118</v>
      </c>
      <c r="E37" s="11" t="s">
        <v>52</v>
      </c>
      <c r="F37" s="12">
        <f>SUM(V36:V36)</f>
        <v>0.1404</v>
      </c>
      <c r="G37" s="12"/>
      <c r="H37" s="12"/>
      <c r="I37" s="12"/>
      <c r="J37" s="12"/>
      <c r="K37" s="12">
        <f>TRUNC(F37*공량설정_일위대가!B10/100, 공량설정_일위대가!C11)</f>
        <v>0.11</v>
      </c>
      <c r="L37" s="11" t="s">
        <v>52</v>
      </c>
      <c r="M37" s="12"/>
      <c r="N37" s="12"/>
      <c r="O37" s="12" t="s">
        <v>371</v>
      </c>
      <c r="P37" s="11" t="s">
        <v>52</v>
      </c>
      <c r="Q37" s="2" t="s">
        <v>109</v>
      </c>
      <c r="R37" s="2" t="s">
        <v>52</v>
      </c>
      <c r="T37" s="2" t="s">
        <v>355</v>
      </c>
    </row>
    <row r="38" spans="1:22" ht="30" customHeight="1" x14ac:dyDescent="0.3">
      <c r="A38" s="20" t="s">
        <v>420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22" ht="30" customHeight="1" x14ac:dyDescent="0.3">
      <c r="A39" s="11" t="s">
        <v>358</v>
      </c>
      <c r="B39" s="11" t="s">
        <v>104</v>
      </c>
      <c r="C39" s="11" t="s">
        <v>357</v>
      </c>
      <c r="D39" s="11" t="s">
        <v>77</v>
      </c>
      <c r="E39" s="11" t="s">
        <v>395</v>
      </c>
      <c r="F39" s="12">
        <v>1</v>
      </c>
      <c r="G39" s="12">
        <v>0</v>
      </c>
      <c r="H39" s="12">
        <v>-70</v>
      </c>
      <c r="I39" s="12"/>
      <c r="J39" s="12"/>
      <c r="K39" s="12">
        <v>1</v>
      </c>
      <c r="L39" s="11" t="s">
        <v>121</v>
      </c>
      <c r="M39" s="12">
        <f>0.08*(H39+100)/100*(I39+100)/100*(J39+100)/100</f>
        <v>2.4E-2</v>
      </c>
      <c r="N39" s="12">
        <f>F39*M39</f>
        <v>2.4E-2</v>
      </c>
      <c r="O39" s="11" t="s">
        <v>371</v>
      </c>
      <c r="P39" s="11" t="s">
        <v>421</v>
      </c>
      <c r="Q39" s="2" t="s">
        <v>227</v>
      </c>
      <c r="R39" s="2" t="s">
        <v>122</v>
      </c>
      <c r="S39">
        <v>0.08</v>
      </c>
      <c r="T39" s="2" t="s">
        <v>359</v>
      </c>
      <c r="V39">
        <f>N39</f>
        <v>2.4E-2</v>
      </c>
    </row>
    <row r="40" spans="1:22" ht="30" customHeight="1" x14ac:dyDescent="0.3">
      <c r="A40" s="11" t="s">
        <v>122</v>
      </c>
      <c r="B40" s="11" t="s">
        <v>121</v>
      </c>
      <c r="C40" s="11" t="s">
        <v>117</v>
      </c>
      <c r="D40" s="11" t="s">
        <v>118</v>
      </c>
      <c r="E40" s="11" t="s">
        <v>52</v>
      </c>
      <c r="F40" s="12">
        <f>SUM(V39:V39)</f>
        <v>2.4E-2</v>
      </c>
      <c r="G40" s="12"/>
      <c r="H40" s="12"/>
      <c r="I40" s="12"/>
      <c r="J40" s="12"/>
      <c r="K40" s="12">
        <f>TRUNC(F40*공량설정_일위대가!B14/100, 공량설정_일위대가!C15)</f>
        <v>1.9E-2</v>
      </c>
      <c r="L40" s="11" t="s">
        <v>52</v>
      </c>
      <c r="M40" s="12"/>
      <c r="N40" s="12"/>
      <c r="O40" s="12" t="s">
        <v>371</v>
      </c>
      <c r="P40" s="11" t="s">
        <v>52</v>
      </c>
      <c r="Q40" s="2" t="s">
        <v>227</v>
      </c>
      <c r="R40" s="2" t="s">
        <v>52</v>
      </c>
      <c r="T40" s="2" t="s">
        <v>360</v>
      </c>
    </row>
  </sheetData>
  <mergeCells count="7">
    <mergeCell ref="A38:P38"/>
    <mergeCell ref="A1:P1"/>
    <mergeCell ref="A2:P2"/>
    <mergeCell ref="A4:P4"/>
    <mergeCell ref="A18:P18"/>
    <mergeCell ref="A32:P32"/>
    <mergeCell ref="A35:P35"/>
  </mergeCells>
  <phoneticPr fontId="1" type="noConversion"/>
  <pageMargins left="0.78740157480314954" right="0" top="0.39370078740157477" bottom="0.39370078740157477" header="0" footer="0"/>
  <pageSetup paperSize="9" scale="5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19" sqref="B19"/>
    </sheetView>
  </sheetViews>
  <sheetFormatPr defaultRowHeight="16.5" x14ac:dyDescent="0.3"/>
  <cols>
    <col min="1" max="1" width="60.625" customWidth="1"/>
    <col min="3" max="3" width="15.625" customWidth="1"/>
    <col min="4" max="4" width="24.625" hidden="1" customWidth="1"/>
  </cols>
  <sheetData>
    <row r="1" spans="1:4" x14ac:dyDescent="0.3">
      <c r="A1" t="s">
        <v>313</v>
      </c>
      <c r="B1" t="s">
        <v>373</v>
      </c>
      <c r="C1" t="s">
        <v>374</v>
      </c>
      <c r="D1" t="s">
        <v>397</v>
      </c>
    </row>
    <row r="2" spans="1:4" x14ac:dyDescent="0.3">
      <c r="A2" s="2" t="s">
        <v>398</v>
      </c>
      <c r="B2">
        <v>80</v>
      </c>
      <c r="D2" s="2" t="s">
        <v>99</v>
      </c>
    </row>
    <row r="3" spans="1:4" x14ac:dyDescent="0.3">
      <c r="A3" t="s">
        <v>375</v>
      </c>
      <c r="C3">
        <v>3</v>
      </c>
      <c r="D3" s="2" t="s">
        <v>336</v>
      </c>
    </row>
    <row r="4" spans="1:4" x14ac:dyDescent="0.3">
      <c r="A4" t="s">
        <v>375</v>
      </c>
      <c r="C4">
        <v>3</v>
      </c>
      <c r="D4" s="2" t="s">
        <v>337</v>
      </c>
    </row>
    <row r="5" spans="1:4" x14ac:dyDescent="0.3">
      <c r="A5" s="2" t="s">
        <v>399</v>
      </c>
      <c r="B5">
        <v>80</v>
      </c>
      <c r="D5" s="2" t="s">
        <v>102</v>
      </c>
    </row>
    <row r="6" spans="1:4" x14ac:dyDescent="0.3">
      <c r="A6" t="s">
        <v>375</v>
      </c>
      <c r="C6">
        <v>3</v>
      </c>
      <c r="D6" s="2" t="s">
        <v>347</v>
      </c>
    </row>
    <row r="7" spans="1:4" x14ac:dyDescent="0.3">
      <c r="A7" t="s">
        <v>375</v>
      </c>
      <c r="C7">
        <v>3</v>
      </c>
      <c r="D7" s="2" t="s">
        <v>348</v>
      </c>
    </row>
    <row r="8" spans="1:4" x14ac:dyDescent="0.3">
      <c r="A8" s="2" t="s">
        <v>400</v>
      </c>
      <c r="B8">
        <v>80</v>
      </c>
      <c r="D8" s="2" t="s">
        <v>106</v>
      </c>
    </row>
    <row r="9" spans="1:4" x14ac:dyDescent="0.3">
      <c r="A9" t="s">
        <v>375</v>
      </c>
      <c r="C9">
        <v>3</v>
      </c>
      <c r="D9" s="2" t="s">
        <v>351</v>
      </c>
    </row>
    <row r="10" spans="1:4" x14ac:dyDescent="0.3">
      <c r="A10" s="2" t="s">
        <v>401</v>
      </c>
      <c r="B10">
        <v>80</v>
      </c>
      <c r="D10" s="2" t="s">
        <v>109</v>
      </c>
    </row>
    <row r="11" spans="1:4" x14ac:dyDescent="0.3">
      <c r="A11" t="s">
        <v>375</v>
      </c>
      <c r="C11">
        <v>2</v>
      </c>
      <c r="D11" s="2" t="s">
        <v>355</v>
      </c>
    </row>
    <row r="12" spans="1:4" x14ac:dyDescent="0.3">
      <c r="A12" s="2" t="s">
        <v>402</v>
      </c>
      <c r="B12">
        <v>80</v>
      </c>
      <c r="D12" s="2" t="s">
        <v>114</v>
      </c>
    </row>
    <row r="13" spans="1:4" x14ac:dyDescent="0.3">
      <c r="A13" t="s">
        <v>375</v>
      </c>
      <c r="C13">
        <v>2</v>
      </c>
      <c r="D13" s="2" t="s">
        <v>356</v>
      </c>
    </row>
    <row r="14" spans="1:4" x14ac:dyDescent="0.3">
      <c r="A14" s="2" t="s">
        <v>403</v>
      </c>
      <c r="B14">
        <v>80</v>
      </c>
      <c r="D14" s="2" t="s">
        <v>227</v>
      </c>
    </row>
    <row r="15" spans="1:4" x14ac:dyDescent="0.3">
      <c r="A15" t="s">
        <v>375</v>
      </c>
      <c r="C15">
        <v>3</v>
      </c>
      <c r="D15" s="2" t="s">
        <v>360</v>
      </c>
    </row>
    <row r="16" spans="1:4" x14ac:dyDescent="0.3">
      <c r="A16" s="2" t="s">
        <v>404</v>
      </c>
      <c r="B16">
        <v>80</v>
      </c>
      <c r="D16" s="2" t="s">
        <v>232</v>
      </c>
    </row>
    <row r="17" spans="1:4" x14ac:dyDescent="0.3">
      <c r="A17" t="s">
        <v>375</v>
      </c>
      <c r="C17">
        <v>2</v>
      </c>
      <c r="D17" s="2" t="s">
        <v>362</v>
      </c>
    </row>
    <row r="18" spans="1:4" x14ac:dyDescent="0.3">
      <c r="A18" s="2" t="s">
        <v>405</v>
      </c>
      <c r="B18">
        <v>80</v>
      </c>
      <c r="D18" s="2" t="s">
        <v>361</v>
      </c>
    </row>
    <row r="19" spans="1:4" x14ac:dyDescent="0.3">
      <c r="A19" t="s">
        <v>375</v>
      </c>
      <c r="C19">
        <v>2</v>
      </c>
      <c r="D19" s="2" t="s">
        <v>363</v>
      </c>
    </row>
    <row r="20" spans="1:4" x14ac:dyDescent="0.3">
      <c r="A20" t="s">
        <v>375</v>
      </c>
      <c r="C20">
        <v>2</v>
      </c>
      <c r="D20" s="2" t="s">
        <v>364</v>
      </c>
    </row>
    <row r="21" spans="1:4" x14ac:dyDescent="0.3">
      <c r="A21" t="s">
        <v>375</v>
      </c>
      <c r="C21">
        <v>3</v>
      </c>
      <c r="D21" s="2" t="s">
        <v>364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 x14ac:dyDescent="0.3"/>
  <sheetData>
    <row r="1" spans="1:7" x14ac:dyDescent="0.3">
      <c r="A1" t="s">
        <v>425</v>
      </c>
    </row>
    <row r="2" spans="1:7" x14ac:dyDescent="0.3">
      <c r="A2" s="2" t="s">
        <v>426</v>
      </c>
      <c r="B2" t="s">
        <v>427</v>
      </c>
    </row>
    <row r="3" spans="1:7" x14ac:dyDescent="0.3">
      <c r="A3" s="2" t="s">
        <v>428</v>
      </c>
      <c r="B3" t="s">
        <v>429</v>
      </c>
    </row>
    <row r="4" spans="1:7" x14ac:dyDescent="0.3">
      <c r="A4" s="2" t="s">
        <v>430</v>
      </c>
      <c r="B4">
        <v>5</v>
      </c>
    </row>
    <row r="5" spans="1:7" x14ac:dyDescent="0.3">
      <c r="A5" s="2" t="s">
        <v>431</v>
      </c>
      <c r="B5">
        <v>5</v>
      </c>
    </row>
    <row r="6" spans="1:7" x14ac:dyDescent="0.3">
      <c r="A6" s="2" t="s">
        <v>432</v>
      </c>
      <c r="B6" t="s">
        <v>433</v>
      </c>
    </row>
    <row r="7" spans="1:7" x14ac:dyDescent="0.3">
      <c r="A7" s="2" t="s">
        <v>434</v>
      </c>
      <c r="B7" t="s">
        <v>435</v>
      </c>
      <c r="C7">
        <v>1</v>
      </c>
    </row>
    <row r="8" spans="1:7" x14ac:dyDescent="0.3">
      <c r="A8" s="2" t="s">
        <v>436</v>
      </c>
      <c r="B8" t="s">
        <v>435</v>
      </c>
      <c r="C8">
        <v>2</v>
      </c>
    </row>
    <row r="9" spans="1:7" x14ac:dyDescent="0.3">
      <c r="A9" s="2" t="s">
        <v>437</v>
      </c>
      <c r="B9" t="s">
        <v>365</v>
      </c>
      <c r="C9" t="s">
        <v>366</v>
      </c>
      <c r="D9" t="s">
        <v>367</v>
      </c>
      <c r="E9" t="s">
        <v>368</v>
      </c>
      <c r="F9" t="s">
        <v>369</v>
      </c>
      <c r="G9" t="s">
        <v>438</v>
      </c>
    </row>
    <row r="10" spans="1:7" x14ac:dyDescent="0.3">
      <c r="A10" s="2" t="s">
        <v>439</v>
      </c>
      <c r="B10">
        <v>1071.0999999999999</v>
      </c>
      <c r="C10">
        <v>0</v>
      </c>
      <c r="D10">
        <v>0</v>
      </c>
    </row>
    <row r="11" spans="1:7" x14ac:dyDescent="0.3">
      <c r="A11" s="2" t="s">
        <v>440</v>
      </c>
      <c r="B11" t="s">
        <v>441</v>
      </c>
      <c r="C11">
        <v>4</v>
      </c>
    </row>
    <row r="12" spans="1:7" x14ac:dyDescent="0.3">
      <c r="A12" s="2" t="s">
        <v>442</v>
      </c>
      <c r="B12" t="s">
        <v>441</v>
      </c>
      <c r="C12">
        <v>4</v>
      </c>
    </row>
    <row r="13" spans="1:7" x14ac:dyDescent="0.3">
      <c r="A13" s="2" t="s">
        <v>443</v>
      </c>
      <c r="B13" t="s">
        <v>441</v>
      </c>
      <c r="C13">
        <v>4</v>
      </c>
    </row>
    <row r="14" spans="1:7" x14ac:dyDescent="0.3">
      <c r="A14" s="2" t="s">
        <v>444</v>
      </c>
      <c r="B14" t="s">
        <v>435</v>
      </c>
      <c r="C14">
        <v>4</v>
      </c>
    </row>
    <row r="15" spans="1:7" x14ac:dyDescent="0.3">
      <c r="A15" s="2" t="s">
        <v>445</v>
      </c>
      <c r="B15" t="s">
        <v>446</v>
      </c>
      <c r="C15" t="s">
        <v>447</v>
      </c>
      <c r="D15" t="s">
        <v>447</v>
      </c>
      <c r="E15" t="s">
        <v>447</v>
      </c>
      <c r="F15">
        <v>1</v>
      </c>
    </row>
    <row r="16" spans="1:7" x14ac:dyDescent="0.3">
      <c r="A16" s="2" t="s">
        <v>448</v>
      </c>
      <c r="B16">
        <v>1.1100000000000001</v>
      </c>
      <c r="C16">
        <v>1.1200000000000001</v>
      </c>
    </row>
    <row r="17" spans="1:13" x14ac:dyDescent="0.3">
      <c r="A17" s="2" t="s">
        <v>449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2" t="s">
        <v>450</v>
      </c>
      <c r="B18">
        <v>1.25</v>
      </c>
      <c r="C18">
        <v>1.071</v>
      </c>
    </row>
    <row r="19" spans="1:13" x14ac:dyDescent="0.3">
      <c r="A19" s="2" t="s">
        <v>451</v>
      </c>
    </row>
    <row r="21" spans="1:13" x14ac:dyDescent="0.3">
      <c r="A21" t="s">
        <v>452</v>
      </c>
      <c r="B21" t="s">
        <v>453</v>
      </c>
      <c r="C21" t="s">
        <v>454</v>
      </c>
    </row>
    <row r="22" spans="1:13" x14ac:dyDescent="0.3">
      <c r="A22">
        <v>1</v>
      </c>
      <c r="B22" t="s">
        <v>455</v>
      </c>
      <c r="C22" t="s">
        <v>422</v>
      </c>
    </row>
    <row r="23" spans="1:13" x14ac:dyDescent="0.3">
      <c r="A23">
        <v>2</v>
      </c>
      <c r="B23" t="s">
        <v>456</v>
      </c>
      <c r="C23" t="s">
        <v>457</v>
      </c>
    </row>
    <row r="24" spans="1:13" x14ac:dyDescent="0.3">
      <c r="A24">
        <v>3</v>
      </c>
      <c r="B24" t="s">
        <v>458</v>
      </c>
      <c r="C24" t="s">
        <v>459</v>
      </c>
    </row>
    <row r="25" spans="1:13" x14ac:dyDescent="0.3">
      <c r="A25">
        <v>4</v>
      </c>
      <c r="B25" t="s">
        <v>460</v>
      </c>
      <c r="C25" t="s">
        <v>461</v>
      </c>
    </row>
    <row r="26" spans="1:13" x14ac:dyDescent="0.3">
      <c r="A26">
        <v>5</v>
      </c>
      <c r="B26" t="s">
        <v>462</v>
      </c>
      <c r="C26" t="s">
        <v>463</v>
      </c>
    </row>
    <row r="27" spans="1:13" x14ac:dyDescent="0.3">
      <c r="A27">
        <v>6</v>
      </c>
      <c r="B27" t="s">
        <v>424</v>
      </c>
      <c r="C27" t="s">
        <v>423</v>
      </c>
    </row>
    <row r="28" spans="1:13" x14ac:dyDescent="0.3">
      <c r="A28">
        <v>7</v>
      </c>
      <c r="B28" t="s">
        <v>464</v>
      </c>
    </row>
    <row r="29" spans="1:13" x14ac:dyDescent="0.3">
      <c r="A29">
        <v>8</v>
      </c>
      <c r="B29" t="s">
        <v>464</v>
      </c>
    </row>
    <row r="30" spans="1:13" x14ac:dyDescent="0.3">
      <c r="A30">
        <v>9</v>
      </c>
      <c r="B30" t="s">
        <v>464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공종별집계표</vt:lpstr>
      <vt:lpstr>공종별내역서</vt:lpstr>
      <vt:lpstr>공량설정</vt:lpstr>
      <vt:lpstr>공량산출근거서_일위대가</vt:lpstr>
      <vt:lpstr>공량설정_일위대가</vt:lpstr>
      <vt:lpstr> 공사설정 </vt:lpstr>
      <vt:lpstr>공량산출근거서_일위대가!Print_Area</vt:lpstr>
      <vt:lpstr>공종별내역서!Print_Area</vt:lpstr>
      <vt:lpstr>공종별집계표!Print_Area</vt:lpstr>
      <vt:lpstr>공량산출근거서_일위대가!Print_Titles</vt:lpstr>
      <vt:lpstr>공종별내역서!Print_Titles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2019-10-31T00:30:01Z</dcterms:created>
  <dcterms:modified xsi:type="dcterms:W3CDTF">2019-10-31T07:24:19Z</dcterms:modified>
</cp:coreProperties>
</file>